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LBC MEETINGS\170th SLBC Meeting\COMMITTEE\SHIKHA\A\"/>
    </mc:Choice>
  </mc:AlternateContent>
  <bookViews>
    <workbookView xWindow="0" yWindow="0" windowWidth="23040" windowHeight="9072"/>
  </bookViews>
  <sheets>
    <sheet name="Comparison" sheetId="1" r:id="rId1"/>
  </sheets>
  <definedNames>
    <definedName name="_xlnm.Print_Area" localSheetId="0">Comparison!$A$1:$L$53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2" i="1"/>
  <c r="J32" i="1" s="1"/>
  <c r="I33" i="1"/>
  <c r="F31" i="1"/>
  <c r="F32" i="1"/>
  <c r="F33" i="1"/>
  <c r="J31" i="1" l="1"/>
  <c r="J33" i="1"/>
  <c r="F39" i="1"/>
  <c r="F38" i="1"/>
  <c r="F37" i="1"/>
  <c r="F36" i="1"/>
  <c r="F30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4" i="1"/>
  <c r="F13" i="1"/>
  <c r="F12" i="1"/>
  <c r="F11" i="1"/>
  <c r="F10" i="1"/>
  <c r="F9" i="1"/>
  <c r="F8" i="1"/>
  <c r="E46" i="1" l="1"/>
  <c r="D46" i="1"/>
  <c r="H46" i="1" l="1"/>
  <c r="G46" i="1"/>
  <c r="K46" i="1" s="1"/>
  <c r="L46" i="1" s="1"/>
  <c r="F46" i="1"/>
  <c r="K45" i="1"/>
  <c r="L45" i="1" s="1"/>
  <c r="I45" i="1"/>
  <c r="F45" i="1"/>
  <c r="K44" i="1"/>
  <c r="L44" i="1" s="1"/>
  <c r="H43" i="1"/>
  <c r="H49" i="1" s="1"/>
  <c r="G43" i="1"/>
  <c r="G49" i="1" s="1"/>
  <c r="E43" i="1"/>
  <c r="D43" i="1"/>
  <c r="D49" i="1" s="1"/>
  <c r="K42" i="1"/>
  <c r="L42" i="1" s="1"/>
  <c r="I42" i="1"/>
  <c r="F42" i="1"/>
  <c r="K41" i="1"/>
  <c r="L41" i="1" s="1"/>
  <c r="H40" i="1"/>
  <c r="G40" i="1"/>
  <c r="K40" i="1" s="1"/>
  <c r="L40" i="1" s="1"/>
  <c r="E40" i="1"/>
  <c r="D40" i="1"/>
  <c r="K39" i="1"/>
  <c r="L39" i="1" s="1"/>
  <c r="I39" i="1"/>
  <c r="J39" i="1" s="1"/>
  <c r="K38" i="1"/>
  <c r="L38" i="1" s="1"/>
  <c r="I38" i="1"/>
  <c r="K37" i="1"/>
  <c r="L37" i="1" s="1"/>
  <c r="I37" i="1"/>
  <c r="K36" i="1"/>
  <c r="L36" i="1" s="1"/>
  <c r="I36" i="1"/>
  <c r="L35" i="1"/>
  <c r="K35" i="1"/>
  <c r="H34" i="1"/>
  <c r="G34" i="1"/>
  <c r="K34" i="1" s="1"/>
  <c r="L34" i="1" s="1"/>
  <c r="E34" i="1"/>
  <c r="D34" i="1"/>
  <c r="K30" i="1"/>
  <c r="L30" i="1" s="1"/>
  <c r="I30" i="1"/>
  <c r="J30" i="1" s="1"/>
  <c r="K29" i="1"/>
  <c r="L29" i="1" s="1"/>
  <c r="I29" i="1"/>
  <c r="J29" i="1" s="1"/>
  <c r="K28" i="1"/>
  <c r="L28" i="1" s="1"/>
  <c r="I28" i="1"/>
  <c r="K27" i="1"/>
  <c r="L27" i="1" s="1"/>
  <c r="I27" i="1"/>
  <c r="K26" i="1"/>
  <c r="L26" i="1" s="1"/>
  <c r="I26" i="1"/>
  <c r="J26" i="1" s="1"/>
  <c r="K25" i="1"/>
  <c r="L25" i="1" s="1"/>
  <c r="I25" i="1"/>
  <c r="K24" i="1"/>
  <c r="L24" i="1" s="1"/>
  <c r="I24" i="1"/>
  <c r="K23" i="1"/>
  <c r="L23" i="1" s="1"/>
  <c r="I23" i="1"/>
  <c r="K22" i="1"/>
  <c r="L22" i="1" s="1"/>
  <c r="I22" i="1"/>
  <c r="K21" i="1"/>
  <c r="L21" i="1" s="1"/>
  <c r="I21" i="1"/>
  <c r="K20" i="1"/>
  <c r="L20" i="1" s="1"/>
  <c r="H19" i="1"/>
  <c r="G19" i="1"/>
  <c r="K19" i="1" s="1"/>
  <c r="L19" i="1" s="1"/>
  <c r="E19" i="1"/>
  <c r="D19" i="1"/>
  <c r="K18" i="1"/>
  <c r="L18" i="1" s="1"/>
  <c r="I18" i="1"/>
  <c r="J18" i="1" s="1"/>
  <c r="K17" i="1"/>
  <c r="L17" i="1" s="1"/>
  <c r="I17" i="1"/>
  <c r="J17" i="1" s="1"/>
  <c r="K16" i="1"/>
  <c r="L16" i="1" s="1"/>
  <c r="I16" i="1"/>
  <c r="J16" i="1" s="1"/>
  <c r="K15" i="1"/>
  <c r="L15" i="1" s="1"/>
  <c r="I15" i="1"/>
  <c r="K14" i="1"/>
  <c r="L14" i="1" s="1"/>
  <c r="I14" i="1"/>
  <c r="K13" i="1"/>
  <c r="L13" i="1" s="1"/>
  <c r="I13" i="1"/>
  <c r="J13" i="1" s="1"/>
  <c r="K12" i="1"/>
  <c r="L12" i="1" s="1"/>
  <c r="I12" i="1"/>
  <c r="J12" i="1" s="1"/>
  <c r="K11" i="1"/>
  <c r="L11" i="1" s="1"/>
  <c r="I11" i="1"/>
  <c r="K10" i="1"/>
  <c r="L10" i="1" s="1"/>
  <c r="I10" i="1"/>
  <c r="J10" i="1" s="1"/>
  <c r="K9" i="1"/>
  <c r="L9" i="1" s="1"/>
  <c r="I9" i="1"/>
  <c r="K8" i="1"/>
  <c r="L8" i="1" s="1"/>
  <c r="I8" i="1"/>
  <c r="J8" i="1" s="1"/>
  <c r="K7" i="1"/>
  <c r="L7" i="1" s="1"/>
  <c r="I7" i="1"/>
  <c r="F7" i="1"/>
  <c r="E48" i="1" l="1"/>
  <c r="F43" i="1"/>
  <c r="E49" i="1"/>
  <c r="F49" i="1" s="1"/>
  <c r="F19" i="1"/>
  <c r="D48" i="1"/>
  <c r="D50" i="1" s="1"/>
  <c r="D52" i="1" s="1"/>
  <c r="I46" i="1"/>
  <c r="J46" i="1" s="1"/>
  <c r="I40" i="1"/>
  <c r="I19" i="1"/>
  <c r="J45" i="1"/>
  <c r="J42" i="1"/>
  <c r="J36" i="1"/>
  <c r="J38" i="1"/>
  <c r="F40" i="1"/>
  <c r="J37" i="1"/>
  <c r="J22" i="1"/>
  <c r="J21" i="1"/>
  <c r="J23" i="1"/>
  <c r="J25" i="1"/>
  <c r="J27" i="1"/>
  <c r="J24" i="1"/>
  <c r="J28" i="1"/>
  <c r="F34" i="1"/>
  <c r="J9" i="1"/>
  <c r="J11" i="1"/>
  <c r="J15" i="1"/>
  <c r="J14" i="1"/>
  <c r="I43" i="1"/>
  <c r="J43" i="1" s="1"/>
  <c r="K43" i="1"/>
  <c r="L43" i="1" s="1"/>
  <c r="I34" i="1"/>
  <c r="J7" i="1"/>
  <c r="I49" i="1"/>
  <c r="G48" i="1"/>
  <c r="G50" i="1" s="1"/>
  <c r="G52" i="1" s="1"/>
  <c r="H48" i="1"/>
  <c r="J34" i="1" l="1"/>
  <c r="E50" i="1"/>
  <c r="E52" i="1" s="1"/>
  <c r="F52" i="1" s="1"/>
  <c r="J49" i="1"/>
  <c r="J40" i="1"/>
  <c r="J19" i="1"/>
  <c r="F48" i="1"/>
  <c r="I48" i="1"/>
  <c r="H50" i="1"/>
  <c r="F50" i="1" l="1"/>
  <c r="J48" i="1"/>
  <c r="H52" i="1"/>
  <c r="I52" i="1" s="1"/>
  <c r="J52" i="1" s="1"/>
  <c r="I50" i="1"/>
  <c r="J50" i="1" l="1"/>
</calcChain>
</file>

<file path=xl/sharedStrings.xml><?xml version="1.0" encoding="utf-8"?>
<sst xmlns="http://schemas.openxmlformats.org/spreadsheetml/2006/main" count="66" uniqueCount="59">
  <si>
    <t>Sr. No</t>
  </si>
  <si>
    <t>BANK NAME</t>
  </si>
  <si>
    <t>OVERALL  CD RATIO</t>
  </si>
  <si>
    <t>DIFF. OF CD RATIO</t>
  </si>
  <si>
    <t>DEPOSITS</t>
  </si>
  <si>
    <t>ADVANCES</t>
  </si>
  <si>
    <t>Change in deposit</t>
  </si>
  <si>
    <t>A.</t>
  </si>
  <si>
    <t>PUBLIC SECTOR BANKS</t>
  </si>
  <si>
    <t>PUNJAB NATIONAL BANK</t>
  </si>
  <si>
    <t>PUNJAB &amp; SIND BANK</t>
  </si>
  <si>
    <t>UCO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</si>
  <si>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</si>
  <si>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</si>
  <si>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</si>
  <si>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</si>
  <si>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</si>
  <si>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</si>
  <si>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</si>
  <si>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STATE BANK OF INDIA</t>
  </si>
  <si>
    <t>UNION BANK OF INDIA</t>
  </si>
  <si>
    <t>TOTAL</t>
  </si>
  <si>
    <t>PRIVATE SECTOR BANKS</t>
  </si>
  <si>
    <t>YES BANK</t>
  </si>
  <si>
    <t>INDUSIND BANK</t>
  </si>
  <si>
    <t>AXIS BANK</t>
  </si>
  <si>
    <t>BANDHAN BANK</t>
  </si>
  <si>
    <t>SMALL FINANCE BANKS</t>
  </si>
  <si>
    <t>AU SMALL FINANCE BANK</t>
  </si>
  <si>
    <t>UJJIVAN SMALL FINANCE BANK</t>
  </si>
  <si>
    <t>D.</t>
  </si>
  <si>
    <t>REGIONAL RURAL BANKS</t>
  </si>
  <si>
    <t>PUNJAB GRAMIN BANK</t>
  </si>
  <si>
    <t>E.</t>
  </si>
  <si>
    <t xml:space="preserve">COOPERATIVE BANKS </t>
  </si>
  <si>
    <t>SCHEDULED COMMERCIAL BANKS</t>
  </si>
  <si>
    <t>Comm.Bks (A+B+C)</t>
  </si>
  <si>
    <t>RRBs ( D)</t>
  </si>
  <si>
    <t>TOTAL (A+B+C+D)</t>
  </si>
  <si>
    <t xml:space="preserve">SYSTEM                                                            </t>
  </si>
  <si>
    <t>G. TOTAL (A+B+C+D+E)</t>
  </si>
  <si>
    <t>Slbc Punjab</t>
  </si>
  <si>
    <t>IDFC BANK</t>
  </si>
  <si>
    <t>DCB</t>
  </si>
  <si>
    <t>AGG. TOTAL SEPT 2023</t>
  </si>
  <si>
    <t>AGG. TOTAL SEPT 2024</t>
  </si>
  <si>
    <t>BANKWISE CD RATIO SEPT 2023/ SEPT 2024 (YOY)</t>
  </si>
  <si>
    <t>(Amount in CR.)</t>
  </si>
  <si>
    <t>PB. STATE COOP. BANK</t>
  </si>
  <si>
    <t>JANA SMALL FINANCE</t>
  </si>
  <si>
    <t>CAPITAL SMALL FINANCE BANK</t>
  </si>
  <si>
    <t>RBL BANK LTD.</t>
  </si>
  <si>
    <t>FEDERAL BANK</t>
  </si>
  <si>
    <t>KOTAK MAHINDRA BANK</t>
  </si>
  <si>
    <t>ICICI BANK</t>
  </si>
  <si>
    <t>HDFC BANK</t>
  </si>
  <si>
    <t>J&amp;K BANK</t>
  </si>
  <si>
    <t>IDBI BANK</t>
  </si>
  <si>
    <t>ANNEXURE - 3.2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</si>
</sst>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0"/>
      <color theme="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3"/>
      <color theme="1"/>
      <name val="Arial"/>
      <family val="2"/>
    </font>
    <font>
      <b/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0" fontId="7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1" fontId="1" fillId="0" borderId="0" xfId="0" applyNumberFormat="1" applyFont="1" applyFill="1"/>
    <xf numFmtId="2" fontId="1" fillId="0" borderId="0" xfId="0" applyNumberFormat="1" applyFont="1" applyFill="1"/>
    <xf numFmtId="1" fontId="5" fillId="0" borderId="0" xfId="0" applyNumberFormat="1" applyFont="1" applyFill="1"/>
    <xf numFmtId="1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4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5" fillId="0" borderId="2" xfId="0" applyFont="1" applyFill="1" applyBorder="1" applyAlignment="1"/>
    <xf numFmtId="1" fontId="3" fillId="0" borderId="2" xfId="0" applyNumberFormat="1" applyFont="1" applyFill="1" applyBorder="1" applyAlignment="1"/>
    <xf numFmtId="10" fontId="2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3"/>
  <sheetViews>
    <sheetView tabSelected="1" view="pageBreakPreview" zoomScaleSheetLayoutView="100" workbookViewId="0">
      <pane xSplit="3" ySplit="5" topLeftCell="D6" activePane="bottomRight" state="frozen"/>
      <selection pane="topRight" activeCell="C1" sqref="C1"/>
      <selection pane="bottomLeft" activeCell="A7" sqref="A7"/>
      <selection pane="bottomRight" activeCell="D52" sqref="D52:I52"/>
    </sheetView>
  </sheetViews>
  <sheetFormatPr defaultColWidth="8.88671875" defaultRowHeight="16.8" x14ac:dyDescent="0.3"/>
  <cols>
    <col min="1" max="1" width="3.44140625" style="6" customWidth="1"/>
    <col min="2" max="2" width="6.109375" style="5" customWidth="1"/>
    <col min="3" max="3" width="36.109375" style="6" customWidth="1"/>
    <col min="4" max="4" width="15.6640625" style="6" customWidth="1"/>
    <col min="5" max="5" width="14.6640625" style="6" customWidth="1"/>
    <col min="6" max="6" width="12.6640625" style="18" customWidth="1"/>
    <col min="7" max="7" width="14" style="5" customWidth="1"/>
    <col min="8" max="8" width="14.6640625" style="5" customWidth="1"/>
    <col min="9" max="9" width="20.33203125" style="7" bestFit="1" customWidth="1"/>
    <col min="10" max="10" width="19.33203125" style="7" bestFit="1" customWidth="1"/>
    <col min="11" max="11" width="15.88671875" style="6" hidden="1" customWidth="1"/>
    <col min="12" max="12" width="11.6640625" style="6" hidden="1" customWidth="1"/>
    <col min="13" max="13" width="9.6640625" style="6" bestFit="1" customWidth="1"/>
    <col min="14" max="16384" width="8.88671875" style="6"/>
  </cols>
  <sheetData>
    <row r="1" spans="2:13" ht="26.4" customHeight="1" thickBot="1" x14ac:dyDescent="0.35">
      <c r="B1" s="1"/>
      <c r="C1" s="1"/>
      <c r="D1" s="1"/>
      <c r="E1" s="1"/>
      <c r="F1" s="10"/>
      <c r="G1" s="1"/>
      <c r="H1" s="1"/>
      <c r="I1" s="36" t="s">
        <v>58</v>
      </c>
      <c r="J1" s="36"/>
      <c r="K1" s="12"/>
      <c r="L1" s="12"/>
    </row>
    <row r="2" spans="2:13" ht="19.5" customHeight="1" thickBot="1" x14ac:dyDescent="0.3">
      <c r="B2" s="37" t="s">
        <v>46</v>
      </c>
      <c r="C2" s="37"/>
      <c r="D2" s="37"/>
      <c r="E2" s="37"/>
      <c r="F2" s="37"/>
      <c r="G2" s="37"/>
      <c r="H2" s="37"/>
      <c r="I2" s="37"/>
      <c r="J2" s="37"/>
      <c r="K2" s="12"/>
      <c r="L2" s="12"/>
    </row>
    <row r="3" spans="2:13" ht="20.25" customHeight="1" thickBot="1" x14ac:dyDescent="0.35">
      <c r="B3" s="19"/>
      <c r="C3" s="20"/>
      <c r="D3" s="21"/>
      <c r="E3" s="20"/>
      <c r="F3" s="20"/>
      <c r="G3" s="20"/>
      <c r="H3" s="20"/>
      <c r="I3" s="38" t="s">
        <v>47</v>
      </c>
      <c r="J3" s="38"/>
      <c r="K3" s="12"/>
      <c r="L3" s="12"/>
    </row>
    <row r="4" spans="2:13" ht="18" customHeight="1" thickBot="1" x14ac:dyDescent="0.3">
      <c r="B4" s="39" t="s">
        <v>0</v>
      </c>
      <c r="C4" s="39" t="s">
        <v>1</v>
      </c>
      <c r="D4" s="40" t="s">
        <v>44</v>
      </c>
      <c r="E4" s="40"/>
      <c r="F4" s="41" t="s">
        <v>2</v>
      </c>
      <c r="G4" s="40" t="s">
        <v>45</v>
      </c>
      <c r="H4" s="40"/>
      <c r="I4" s="41" t="s">
        <v>2</v>
      </c>
      <c r="J4" s="41" t="s">
        <v>3</v>
      </c>
      <c r="K4" s="12"/>
      <c r="L4" s="12"/>
    </row>
    <row r="5" spans="2:13" ht="21.75" customHeight="1" thickBot="1" x14ac:dyDescent="0.3">
      <c r="B5" s="39"/>
      <c r="C5" s="39"/>
      <c r="D5" s="22" t="s">
        <v>4</v>
      </c>
      <c r="E5" s="22" t="s">
        <v>5</v>
      </c>
      <c r="F5" s="41"/>
      <c r="G5" s="23" t="s">
        <v>4</v>
      </c>
      <c r="H5" s="23" t="s">
        <v>5</v>
      </c>
      <c r="I5" s="41"/>
      <c r="J5" s="41"/>
      <c r="K5" s="12" t="s">
        <v>6</v>
      </c>
      <c r="L5" s="12"/>
    </row>
    <row r="6" spans="2:13" ht="18" customHeight="1" thickBot="1" x14ac:dyDescent="0.35">
      <c r="B6" s="24" t="s">
        <v>7</v>
      </c>
      <c r="C6" s="25" t="s">
        <v>8</v>
      </c>
      <c r="D6" s="33"/>
      <c r="E6" s="34"/>
      <c r="F6" s="34"/>
      <c r="G6" s="34"/>
      <c r="H6" s="34"/>
      <c r="I6" s="34"/>
      <c r="J6" s="34"/>
      <c r="K6" s="12"/>
      <c r="L6" s="12"/>
    </row>
    <row r="7" spans="2:13" ht="25.2" customHeight="1" thickBot="1" x14ac:dyDescent="0.35">
      <c r="B7" s="2">
        <v>1</v>
      </c>
      <c r="C7" s="26" t="s">
        <v>9</v>
      </c>
      <c r="D7" s="29">
        <v>120073.13137350901</v>
      </c>
      <c r="E7" s="29">
        <v>43728.731566249</v>
      </c>
      <c r="F7" s="9">
        <f>E7/D7</f>
        <v>0.36418415232482726</v>
      </c>
      <c r="G7" s="28">
        <v>128577.308932006</v>
      </c>
      <c r="H7" s="28">
        <v>49395.316605938002</v>
      </c>
      <c r="I7" s="3">
        <f>H7/G7</f>
        <v>0.38416822545305518</v>
      </c>
      <c r="J7" s="3">
        <f>I7-F7</f>
        <v>1.9984073128227919E-2</v>
      </c>
      <c r="K7" s="13" t="e">
        <f>G7-#REF!</f>
        <v>#REF!</v>
      </c>
      <c r="L7" s="14" t="e">
        <f>K7/#REF!*100</f>
        <v>#REF!</v>
      </c>
      <c r="M7" s="15"/>
    </row>
    <row r="8" spans="2:13" ht="25.2" customHeight="1" thickBot="1" x14ac:dyDescent="0.35">
      <c r="B8" s="2">
        <v>2</v>
      </c>
      <c r="C8" s="26" t="s">
        <v>10</v>
      </c>
      <c r="D8" s="29">
        <v>36587.72</v>
      </c>
      <c r="E8" s="29">
        <v>14720.307120000001</v>
      </c>
      <c r="F8" s="9">
        <f t="shared" ref="F8:F18" si="0">E8/D8</f>
        <v>0.40232917273883151</v>
      </c>
      <c r="G8" s="28">
        <v>39904.487035505001</v>
      </c>
      <c r="H8" s="28">
        <v>15414.143341776</v>
      </c>
      <c r="I8" s="3">
        <f t="shared" ref="I8:I52" si="1">H8/G8</f>
        <v>0.38627594255406095</v>
      </c>
      <c r="J8" s="3">
        <f t="shared" ref="J8:J52" si="2">I8-F8</f>
        <v>-1.6053230184770562E-2</v>
      </c>
      <c r="K8" s="13" t="e">
        <f>G8-#REF!</f>
        <v>#REF!</v>
      </c>
      <c r="L8" s="14" t="e">
        <f>K8/#REF!*100</f>
        <v>#REF!</v>
      </c>
      <c r="M8" s="15"/>
    </row>
    <row r="9" spans="2:13" ht="25.2" customHeight="1" thickBot="1" x14ac:dyDescent="0.35">
      <c r="B9" s="2">
        <v>3</v>
      </c>
      <c r="C9" s="26" t="s">
        <v>11</v>
      </c>
      <c r="D9" s="29">
        <v>9531.6769458050003</v>
      </c>
      <c r="E9" s="29">
        <v>4295.2722759200005</v>
      </c>
      <c r="F9" s="9">
        <f t="shared" si="0"/>
        <v>0.45063133175221587</v>
      </c>
      <c r="G9" s="28">
        <v>10252.996699239</v>
      </c>
      <c r="H9" s="28">
        <v>4684.2270433450003</v>
      </c>
      <c r="I9" s="3">
        <f t="shared" si="1"/>
        <v>0.45686419109962983</v>
      </c>
      <c r="J9" s="3">
        <f t="shared" si="2"/>
        <v>6.232859347413966E-3</v>
      </c>
      <c r="K9" s="13" t="e">
        <f>G9-#REF!</f>
        <v>#REF!</v>
      </c>
      <c r="L9" s="14" t="e">
        <f>K9/#REF!*100</f>
        <v>#REF!</v>
      </c>
      <c r="M9" s="15"/>
    </row>
    <row r="10" spans="2:13" ht="25.2" customHeight="1" thickBot="1" x14ac:dyDescent="0.35">
      <c r="B10" s="2">
        <v>4</v>
      </c>
      <c r="C10" s="26" t="s">
        <v>12</v>
      </c>
      <c r="D10" s="29">
        <v>14236.261980899999</v>
      </c>
      <c r="E10" s="29">
        <v>7562.1092839210005</v>
      </c>
      <c r="F10" s="9">
        <f t="shared" si="0"/>
        <v>0.53118643742765215</v>
      </c>
      <c r="G10" s="28">
        <v>14622.551072</v>
      </c>
      <c r="H10" s="28">
        <v>8286.3841751689997</v>
      </c>
      <c r="I10" s="3">
        <f t="shared" si="1"/>
        <v>0.56668526130410901</v>
      </c>
      <c r="J10" s="3">
        <f t="shared" si="2"/>
        <v>3.5498823876456864E-2</v>
      </c>
      <c r="K10" s="13" t="e">
        <f>G10-#REF!</f>
        <v>#REF!</v>
      </c>
      <c r="L10" s="14" t="e">
        <f>K10/#REF!*100</f>
        <v>#REF!</v>
      </c>
      <c r="M10" s="15">
        <v>100</v>
      </c>
    </row>
    <row r="11" spans="2:13" ht="25.2" customHeight="1" thickBot="1" x14ac:dyDescent="0.35">
      <c r="B11" s="2">
        <v>5</v>
      </c>
      <c r="C11" s="26" t="s">
        <v>13</v>
      </c>
      <c r="D11" s="29">
        <v>14573.28</v>
      </c>
      <c r="E11" s="29">
        <v>7027.02</v>
      </c>
      <c r="F11" s="9">
        <f t="shared" si="0"/>
        <v>0.48218520470340243</v>
      </c>
      <c r="G11" s="28">
        <v>15455.647113145</v>
      </c>
      <c r="H11" s="28">
        <v>8212.974754498</v>
      </c>
      <c r="I11" s="3">
        <f t="shared" si="1"/>
        <v>0.53138989874535114</v>
      </c>
      <c r="J11" s="3">
        <f t="shared" si="2"/>
        <v>4.9204694041948716E-2</v>
      </c>
      <c r="K11" s="13" t="e">
        <f>G11-#REF!</f>
        <v>#REF!</v>
      </c>
      <c r="L11" s="14" t="e">
        <f>K11/#REF!*100</f>
        <v>#REF!</v>
      </c>
      <c r="M11" s="15"/>
    </row>
    <row r="12" spans="2:13" ht="25.2" customHeight="1" thickBot="1" x14ac:dyDescent="0.35">
      <c r="B12" s="2">
        <v>6</v>
      </c>
      <c r="C12" s="26" t="s">
        <v>14</v>
      </c>
      <c r="D12" s="29">
        <v>1227.0854558999999</v>
      </c>
      <c r="E12" s="29">
        <v>1086.6628762</v>
      </c>
      <c r="F12" s="9">
        <f t="shared" si="0"/>
        <v>0.88556413978763393</v>
      </c>
      <c r="G12" s="28">
        <v>1691.4867177000001</v>
      </c>
      <c r="H12" s="28">
        <v>1397.1870280799999</v>
      </c>
      <c r="I12" s="3">
        <f t="shared" si="1"/>
        <v>0.82601123228435736</v>
      </c>
      <c r="J12" s="3">
        <f t="shared" si="2"/>
        <v>-5.9552907503276575E-2</v>
      </c>
      <c r="K12" s="13" t="e">
        <f>G12-#REF!</f>
        <v>#REF!</v>
      </c>
      <c r="L12" s="14" t="e">
        <f>K12/#REF!*100</f>
        <v>#REF!</v>
      </c>
      <c r="M12" s="15"/>
    </row>
    <row r="13" spans="2:13" ht="25.2" customHeight="1" thickBot="1" x14ac:dyDescent="0.35">
      <c r="B13" s="2">
        <v>7</v>
      </c>
      <c r="C13" s="26" t="s">
        <v>15</v>
      </c>
      <c r="D13" s="29">
        <v>22660.053424481997</v>
      </c>
      <c r="E13" s="29">
        <v>11461.355086424002</v>
      </c>
      <c r="F13" s="9">
        <f t="shared" si="0"/>
        <v>0.50579558978625871</v>
      </c>
      <c r="G13" s="28">
        <v>23645.809549567999</v>
      </c>
      <c r="H13" s="28">
        <v>12218.041024063001</v>
      </c>
      <c r="I13" s="3">
        <f t="shared" si="1"/>
        <v>0.51671062470712581</v>
      </c>
      <c r="J13" s="3">
        <f t="shared" si="2"/>
        <v>1.0915034920867095E-2</v>
      </c>
      <c r="K13" s="13" t="e">
        <f>G13-#REF!</f>
        <v>#REF!</v>
      </c>
      <c r="L13" s="14" t="e">
        <f>K13/#REF!*100</f>
        <v>#REF!</v>
      </c>
      <c r="M13" s="15"/>
    </row>
    <row r="14" spans="2:13" ht="25.2" customHeight="1" thickBot="1" x14ac:dyDescent="0.35">
      <c r="B14" s="2">
        <v>8</v>
      </c>
      <c r="C14" s="26" t="s">
        <v>16</v>
      </c>
      <c r="D14" s="29">
        <v>9681.1277327039988</v>
      </c>
      <c r="E14" s="29">
        <v>4459.6607396060008</v>
      </c>
      <c r="F14" s="9">
        <f t="shared" si="0"/>
        <v>0.46065508716931164</v>
      </c>
      <c r="G14" s="28">
        <v>10467.764848912</v>
      </c>
      <c r="H14" s="28">
        <v>4717.0562668209996</v>
      </c>
      <c r="I14" s="3">
        <f t="shared" si="1"/>
        <v>0.4506268850041355</v>
      </c>
      <c r="J14" s="3">
        <f t="shared" si="2"/>
        <v>-1.0028202165176137E-2</v>
      </c>
      <c r="K14" s="13" t="e">
        <f>G14-#REF!</f>
        <v>#REF!</v>
      </c>
      <c r="L14" s="14" t="e">
        <f>K14/#REF!*100</f>
        <v>#REF!</v>
      </c>
      <c r="M14" s="15"/>
    </row>
    <row r="15" spans="2:13" ht="25.2" customHeight="1" thickBot="1" x14ac:dyDescent="0.35">
      <c r="B15" s="2">
        <v>9</v>
      </c>
      <c r="C15" s="26" t="s">
        <v>17</v>
      </c>
      <c r="D15" s="29">
        <v>11929.279837135999</v>
      </c>
      <c r="E15" s="29">
        <v>6625.0733117349982</v>
      </c>
      <c r="F15" s="9">
        <f t="shared" si="0"/>
        <v>0.55536238584252684</v>
      </c>
      <c r="G15" s="28">
        <v>12692.624903487</v>
      </c>
      <c r="H15" s="28">
        <v>7043.8681973270004</v>
      </c>
      <c r="I15" s="3">
        <f t="shared" si="1"/>
        <v>0.55495756400962137</v>
      </c>
      <c r="J15" s="3">
        <f t="shared" si="2"/>
        <v>-4.0482183290546647E-4</v>
      </c>
      <c r="K15" s="13" t="e">
        <f>G15-#REF!</f>
        <v>#REF!</v>
      </c>
      <c r="L15" s="14" t="e">
        <f>K15/#REF!*100</f>
        <v>#REF!</v>
      </c>
      <c r="M15" s="15"/>
    </row>
    <row r="16" spans="2:13" ht="25.2" customHeight="1" thickBot="1" x14ac:dyDescent="0.35">
      <c r="B16" s="2">
        <v>10</v>
      </c>
      <c r="C16" s="26" t="s">
        <v>18</v>
      </c>
      <c r="D16" s="29">
        <v>7274.29</v>
      </c>
      <c r="E16" s="29">
        <v>2853.64</v>
      </c>
      <c r="F16" s="9">
        <f t="shared" si="0"/>
        <v>0.39229120642701898</v>
      </c>
      <c r="G16" s="28">
        <v>7852.4857268440001</v>
      </c>
      <c r="H16" s="28">
        <v>3135.0626819879999</v>
      </c>
      <c r="I16" s="3">
        <f t="shared" si="1"/>
        <v>0.39924462024434854</v>
      </c>
      <c r="J16" s="3">
        <f t="shared" si="2"/>
        <v>6.9534138173295568E-3</v>
      </c>
      <c r="K16" s="13" t="e">
        <f>G16-#REF!</f>
        <v>#REF!</v>
      </c>
      <c r="L16" s="14" t="e">
        <f>K16/#REF!*100</f>
        <v>#REF!</v>
      </c>
      <c r="M16" s="15"/>
    </row>
    <row r="17" spans="2:13" ht="25.2" customHeight="1" thickBot="1" x14ac:dyDescent="0.35">
      <c r="B17" s="2">
        <v>11</v>
      </c>
      <c r="C17" s="26" t="s">
        <v>19</v>
      </c>
      <c r="D17" s="29">
        <v>132398.62</v>
      </c>
      <c r="E17" s="29">
        <v>70960</v>
      </c>
      <c r="F17" s="9">
        <f t="shared" si="0"/>
        <v>0.53595724789276511</v>
      </c>
      <c r="G17" s="28">
        <v>143047.75904547999</v>
      </c>
      <c r="H17" s="28">
        <v>83514.834827817001</v>
      </c>
      <c r="I17" s="3">
        <f t="shared" si="1"/>
        <v>0.58382483853706968</v>
      </c>
      <c r="J17" s="3">
        <f t="shared" si="2"/>
        <v>4.786759064430457E-2</v>
      </c>
      <c r="K17" s="13" t="e">
        <f>G17-#REF!</f>
        <v>#REF!</v>
      </c>
      <c r="L17" s="14" t="e">
        <f>K17/#REF!*100</f>
        <v>#REF!</v>
      </c>
      <c r="M17" s="15"/>
    </row>
    <row r="18" spans="2:13" ht="25.2" customHeight="1" thickBot="1" x14ac:dyDescent="0.35">
      <c r="B18" s="2">
        <v>12</v>
      </c>
      <c r="C18" s="26" t="s">
        <v>20</v>
      </c>
      <c r="D18" s="29">
        <v>18820.301605861001</v>
      </c>
      <c r="E18" s="29">
        <v>12194.633354314996</v>
      </c>
      <c r="F18" s="9">
        <f t="shared" si="0"/>
        <v>0.64795100576482545</v>
      </c>
      <c r="G18" s="28">
        <v>20592.097350164</v>
      </c>
      <c r="H18" s="28">
        <v>11648.89142473</v>
      </c>
      <c r="I18" s="3">
        <f t="shared" si="1"/>
        <v>0.56569718113911427</v>
      </c>
      <c r="J18" s="3">
        <f t="shared" si="2"/>
        <v>-8.225382462571118E-2</v>
      </c>
      <c r="K18" s="13" t="e">
        <f>G18-#REF!</f>
        <v>#REF!</v>
      </c>
      <c r="L18" s="14" t="e">
        <f>K18/#REF!*100</f>
        <v>#REF!</v>
      </c>
      <c r="M18" s="15"/>
    </row>
    <row r="19" spans="2:13" ht="25.2" customHeight="1" thickBot="1" x14ac:dyDescent="0.35">
      <c r="B19" s="2"/>
      <c r="C19" s="25" t="s">
        <v>21</v>
      </c>
      <c r="D19" s="4">
        <f>SUM(D7:D18)</f>
        <v>398992.82835629699</v>
      </c>
      <c r="E19" s="4">
        <f>SUM(E7:E18)</f>
        <v>186974.46561437001</v>
      </c>
      <c r="F19" s="9">
        <f t="shared" ref="F19" si="3">E19/D19</f>
        <v>0.46861610617071919</v>
      </c>
      <c r="G19" s="16">
        <f>SUM(G7:G18)</f>
        <v>428803.01899405004</v>
      </c>
      <c r="H19" s="16">
        <f>SUM(H7:H18)</f>
        <v>209667.98737155204</v>
      </c>
      <c r="I19" s="3">
        <f t="shared" si="1"/>
        <v>0.48896108022611973</v>
      </c>
      <c r="J19" s="3">
        <f t="shared" si="2"/>
        <v>2.0344974055400533E-2</v>
      </c>
      <c r="K19" s="13" t="e">
        <f>G19-#REF!</f>
        <v>#REF!</v>
      </c>
      <c r="L19" s="14" t="e">
        <f>K19/#REF!*100</f>
        <v>#REF!</v>
      </c>
      <c r="M19" s="15"/>
    </row>
    <row r="20" spans="2:13" ht="25.2" customHeight="1" thickBot="1" x14ac:dyDescent="0.35">
      <c r="B20" s="2"/>
      <c r="C20" s="25" t="s">
        <v>22</v>
      </c>
      <c r="D20" s="35"/>
      <c r="E20" s="34"/>
      <c r="F20" s="34"/>
      <c r="G20" s="34"/>
      <c r="H20" s="34"/>
      <c r="I20" s="34"/>
      <c r="J20" s="34"/>
      <c r="K20" s="13" t="e">
        <f>G20-#REF!</f>
        <v>#REF!</v>
      </c>
      <c r="L20" s="14" t="e">
        <f>K20/#REF!*100</f>
        <v>#REF!</v>
      </c>
      <c r="M20" s="15"/>
    </row>
    <row r="21" spans="2:13" ht="25.2" customHeight="1" thickBot="1" x14ac:dyDescent="0.35">
      <c r="B21" s="2">
        <v>13</v>
      </c>
      <c r="C21" s="26" t="s">
        <v>57</v>
      </c>
      <c r="D21" s="29">
        <v>5188.5529326758997</v>
      </c>
      <c r="E21" s="29">
        <v>2404.6077428147696</v>
      </c>
      <c r="F21" s="9">
        <f t="shared" ref="F21:F33" si="4">E21/D21</f>
        <v>0.46344477429753</v>
      </c>
      <c r="G21" s="16">
        <v>5280.6358616360003</v>
      </c>
      <c r="H21" s="28">
        <v>2542.5725548260002</v>
      </c>
      <c r="I21" s="3">
        <f t="shared" si="1"/>
        <v>0.48148984733029532</v>
      </c>
      <c r="J21" s="9">
        <f t="shared" si="2"/>
        <v>1.8045073032765313E-2</v>
      </c>
      <c r="K21" s="13" t="e">
        <f>G21-#REF!</f>
        <v>#REF!</v>
      </c>
      <c r="L21" s="14" t="e">
        <f>K21/#REF!*100</f>
        <v>#REF!</v>
      </c>
      <c r="M21" s="15"/>
    </row>
    <row r="22" spans="2:13" ht="25.2" customHeight="1" thickBot="1" x14ac:dyDescent="0.35">
      <c r="B22" s="2">
        <v>14</v>
      </c>
      <c r="C22" s="26" t="s">
        <v>56</v>
      </c>
      <c r="D22" s="29">
        <v>1020.3502460622099</v>
      </c>
      <c r="E22" s="29">
        <v>1045.4795656609997</v>
      </c>
      <c r="F22" s="9">
        <f t="shared" si="4"/>
        <v>1.0246281310714338</v>
      </c>
      <c r="G22" s="16">
        <v>1163.1800244359999</v>
      </c>
      <c r="H22" s="16">
        <v>1138.7831498749999</v>
      </c>
      <c r="I22" s="3">
        <f t="shared" si="1"/>
        <v>0.97902571051043497</v>
      </c>
      <c r="J22" s="9">
        <f t="shared" si="2"/>
        <v>-4.5602420560998835E-2</v>
      </c>
      <c r="K22" s="13" t="e">
        <f>G22-#REF!</f>
        <v>#REF!</v>
      </c>
      <c r="L22" s="14" t="e">
        <f>K22/#REF!*100</f>
        <v>#REF!</v>
      </c>
      <c r="M22" s="15"/>
    </row>
    <row r="23" spans="2:13" ht="25.2" customHeight="1" thickBot="1" x14ac:dyDescent="0.35">
      <c r="B23" s="2">
        <v>15</v>
      </c>
      <c r="C23" s="26" t="s">
        <v>55</v>
      </c>
      <c r="D23" s="29">
        <v>74998.268830001995</v>
      </c>
      <c r="E23" s="29">
        <v>86807.667396652832</v>
      </c>
      <c r="F23" s="9">
        <f t="shared" si="4"/>
        <v>1.1574622821417266</v>
      </c>
      <c r="G23" s="16">
        <v>82316.239759699994</v>
      </c>
      <c r="H23" s="16">
        <v>94824.024493999998</v>
      </c>
      <c r="I23" s="3">
        <f t="shared" si="1"/>
        <v>1.1519479603394556</v>
      </c>
      <c r="J23" s="9">
        <f t="shared" si="2"/>
        <v>-5.5143218022710716E-3</v>
      </c>
      <c r="K23" s="13" t="e">
        <f>G23-#REF!</f>
        <v>#REF!</v>
      </c>
      <c r="L23" s="14" t="e">
        <f>K23/#REF!*100</f>
        <v>#REF!</v>
      </c>
      <c r="M23" s="15"/>
    </row>
    <row r="24" spans="2:13" ht="25.2" customHeight="1" thickBot="1" x14ac:dyDescent="0.35">
      <c r="B24" s="2">
        <v>16</v>
      </c>
      <c r="C24" s="26" t="s">
        <v>54</v>
      </c>
      <c r="D24" s="29">
        <v>35190.191111207998</v>
      </c>
      <c r="E24" s="29">
        <v>26466.501341957002</v>
      </c>
      <c r="F24" s="9">
        <f t="shared" si="4"/>
        <v>0.75209882374089976</v>
      </c>
      <c r="G24" s="16">
        <v>28879.877013518999</v>
      </c>
      <c r="H24" s="16">
        <v>31136.612272449998</v>
      </c>
      <c r="I24" s="3">
        <f t="shared" si="1"/>
        <v>1.0781421353655556</v>
      </c>
      <c r="J24" s="9">
        <f t="shared" si="2"/>
        <v>0.32604331162465583</v>
      </c>
      <c r="K24" s="13" t="e">
        <f>G24-#REF!</f>
        <v>#REF!</v>
      </c>
      <c r="L24" s="14" t="e">
        <f>K24/#REF!*100</f>
        <v>#REF!</v>
      </c>
      <c r="M24" s="15"/>
    </row>
    <row r="25" spans="2:13" ht="25.2" customHeight="1" thickBot="1" x14ac:dyDescent="0.35">
      <c r="B25" s="2">
        <v>17</v>
      </c>
      <c r="C25" s="26" t="s">
        <v>53</v>
      </c>
      <c r="D25" s="29">
        <v>5138.0331999999999</v>
      </c>
      <c r="E25" s="29">
        <v>6776.3045999999995</v>
      </c>
      <c r="F25" s="9">
        <f t="shared" si="4"/>
        <v>1.3188518517163337</v>
      </c>
      <c r="G25" s="16">
        <v>5784.0081004849999</v>
      </c>
      <c r="H25" s="16">
        <v>7858.9252847380003</v>
      </c>
      <c r="I25" s="3">
        <f t="shared" si="1"/>
        <v>1.3587334506116986</v>
      </c>
      <c r="J25" s="9">
        <f t="shared" si="2"/>
        <v>3.9881598895364911E-2</v>
      </c>
      <c r="K25" s="13" t="e">
        <f>G25-#REF!</f>
        <v>#REF!</v>
      </c>
      <c r="L25" s="14" t="e">
        <f>K25/#REF!*100</f>
        <v>#REF!</v>
      </c>
      <c r="M25" s="15"/>
    </row>
    <row r="26" spans="2:13" ht="25.2" customHeight="1" thickBot="1" x14ac:dyDescent="0.35">
      <c r="B26" s="2">
        <v>18</v>
      </c>
      <c r="C26" s="26" t="s">
        <v>23</v>
      </c>
      <c r="D26" s="29">
        <v>7894.1884434806789</v>
      </c>
      <c r="E26" s="29">
        <v>5077.6682970500933</v>
      </c>
      <c r="F26" s="9">
        <f t="shared" si="4"/>
        <v>0.64321599787036055</v>
      </c>
      <c r="G26" s="16">
        <v>8953.9716865129994</v>
      </c>
      <c r="H26" s="16">
        <v>5364.8019065529998</v>
      </c>
      <c r="I26" s="3">
        <f t="shared" si="1"/>
        <v>0.59915332484619988</v>
      </c>
      <c r="J26" s="9">
        <f t="shared" si="2"/>
        <v>-4.406267302416067E-2</v>
      </c>
      <c r="K26" s="13" t="e">
        <f>G26-#REF!</f>
        <v>#REF!</v>
      </c>
      <c r="L26" s="14" t="e">
        <f>K26/#REF!*100</f>
        <v>#REF!</v>
      </c>
      <c r="M26" s="15"/>
    </row>
    <row r="27" spans="2:13" ht="25.2" customHeight="1" thickBot="1" x14ac:dyDescent="0.35">
      <c r="B27" s="2">
        <v>19</v>
      </c>
      <c r="C27" s="26" t="s">
        <v>52</v>
      </c>
      <c r="D27" s="29">
        <v>1430.4935</v>
      </c>
      <c r="E27" s="29">
        <v>1302.3407999999999</v>
      </c>
      <c r="F27" s="9">
        <f t="shared" si="4"/>
        <v>0.91041364396273028</v>
      </c>
      <c r="G27" s="16">
        <v>1569.8860349449999</v>
      </c>
      <c r="H27" s="16">
        <v>1480.101399229</v>
      </c>
      <c r="I27" s="3">
        <f t="shared" si="1"/>
        <v>0.94280818243016895</v>
      </c>
      <c r="J27" s="9">
        <f t="shared" si="2"/>
        <v>3.2394538467438672E-2</v>
      </c>
      <c r="K27" s="13" t="e">
        <f>G27-#REF!</f>
        <v>#REF!</v>
      </c>
      <c r="L27" s="14" t="e">
        <f>K27/#REF!*100</f>
        <v>#REF!</v>
      </c>
      <c r="M27" s="15"/>
    </row>
    <row r="28" spans="2:13" ht="25.2" customHeight="1" thickBot="1" x14ac:dyDescent="0.35">
      <c r="B28" s="2">
        <v>20</v>
      </c>
      <c r="C28" s="26" t="s">
        <v>24</v>
      </c>
      <c r="D28" s="29">
        <v>8856.6826999999994</v>
      </c>
      <c r="E28" s="29">
        <v>5878.1701000000003</v>
      </c>
      <c r="F28" s="9">
        <f t="shared" si="4"/>
        <v>0.66369884742512009</v>
      </c>
      <c r="G28" s="16">
        <v>10015.7408</v>
      </c>
      <c r="H28" s="16">
        <v>6429.3540000000003</v>
      </c>
      <c r="I28" s="3">
        <f t="shared" si="1"/>
        <v>0.64192495876091371</v>
      </c>
      <c r="J28" s="9">
        <f t="shared" si="2"/>
        <v>-2.1773888664206376E-2</v>
      </c>
      <c r="K28" s="13" t="e">
        <f>G28-#REF!</f>
        <v>#REF!</v>
      </c>
      <c r="L28" s="14" t="e">
        <f>K28/#REF!*100</f>
        <v>#REF!</v>
      </c>
      <c r="M28" s="15"/>
    </row>
    <row r="29" spans="2:13" ht="25.2" customHeight="1" thickBot="1" x14ac:dyDescent="0.35">
      <c r="B29" s="2">
        <v>21</v>
      </c>
      <c r="C29" s="26" t="s">
        <v>25</v>
      </c>
      <c r="D29" s="29">
        <v>24294.6419221</v>
      </c>
      <c r="E29" s="29">
        <v>19229.513158934002</v>
      </c>
      <c r="F29" s="9">
        <f t="shared" si="4"/>
        <v>0.79151251624094021</v>
      </c>
      <c r="G29" s="16">
        <v>26493.5783228</v>
      </c>
      <c r="H29" s="16">
        <v>22228.078825306002</v>
      </c>
      <c r="I29" s="3">
        <f t="shared" si="1"/>
        <v>0.83899873978808026</v>
      </c>
      <c r="J29" s="9">
        <f t="shared" si="2"/>
        <v>4.748622354714005E-2</v>
      </c>
      <c r="K29" s="13" t="e">
        <f>G29-#REF!</f>
        <v>#REF!</v>
      </c>
      <c r="L29" s="14" t="e">
        <f>K29/#REF!*100</f>
        <v>#REF!</v>
      </c>
      <c r="M29" s="15"/>
    </row>
    <row r="30" spans="2:13" ht="25.2" customHeight="1" thickBot="1" x14ac:dyDescent="0.35">
      <c r="B30" s="2">
        <v>22</v>
      </c>
      <c r="C30" s="26" t="s">
        <v>26</v>
      </c>
      <c r="D30" s="29">
        <v>2157.680721659</v>
      </c>
      <c r="E30" s="29">
        <v>526.35548775699999</v>
      </c>
      <c r="F30" s="9">
        <f t="shared" si="4"/>
        <v>0.24394502971333737</v>
      </c>
      <c r="G30" s="16">
        <v>3387.724256127</v>
      </c>
      <c r="H30" s="16">
        <v>789.08426119299997</v>
      </c>
      <c r="I30" s="3">
        <f t="shared" si="1"/>
        <v>0.23292458344738981</v>
      </c>
      <c r="J30" s="9">
        <f t="shared" si="2"/>
        <v>-1.1020446265947559E-2</v>
      </c>
      <c r="K30" s="13" t="e">
        <f>G30-#REF!</f>
        <v>#REF!</v>
      </c>
      <c r="L30" s="14" t="e">
        <f>K30/#REF!*100</f>
        <v>#REF!</v>
      </c>
      <c r="M30" s="15"/>
    </row>
    <row r="31" spans="2:13" ht="25.2" customHeight="1" thickBot="1" x14ac:dyDescent="0.35">
      <c r="B31" s="2">
        <v>23</v>
      </c>
      <c r="C31" s="26" t="s">
        <v>51</v>
      </c>
      <c r="D31" s="29">
        <v>1198.0147995786001</v>
      </c>
      <c r="E31" s="29">
        <v>2494.7846678039937</v>
      </c>
      <c r="F31" s="9">
        <f t="shared" si="4"/>
        <v>2.0824322610050645</v>
      </c>
      <c r="G31" s="16">
        <v>1963.6711059690001</v>
      </c>
      <c r="H31" s="16">
        <v>3434.1688326100002</v>
      </c>
      <c r="I31" s="3">
        <f t="shared" si="1"/>
        <v>1.7488513336938687</v>
      </c>
      <c r="J31" s="9">
        <f t="shared" si="2"/>
        <v>-0.33358092731119582</v>
      </c>
      <c r="K31" s="13"/>
      <c r="L31" s="14"/>
      <c r="M31" s="15"/>
    </row>
    <row r="32" spans="2:13" ht="25.2" customHeight="1" thickBot="1" x14ac:dyDescent="0.35">
      <c r="B32" s="2">
        <v>24</v>
      </c>
      <c r="C32" s="26" t="s">
        <v>42</v>
      </c>
      <c r="D32" s="29">
        <v>0</v>
      </c>
      <c r="E32" s="29">
        <v>0</v>
      </c>
      <c r="F32" s="9" t="e">
        <f t="shared" si="4"/>
        <v>#DIV/0!</v>
      </c>
      <c r="G32" s="16">
        <v>3812.3638533339999</v>
      </c>
      <c r="H32" s="16">
        <v>3514.614062092</v>
      </c>
      <c r="I32" s="3">
        <f t="shared" si="1"/>
        <v>0.92189890506342653</v>
      </c>
      <c r="J32" s="9" t="e">
        <f t="shared" si="2"/>
        <v>#DIV/0!</v>
      </c>
      <c r="K32" s="13"/>
      <c r="L32" s="14"/>
      <c r="M32" s="15"/>
    </row>
    <row r="33" spans="2:13" ht="25.2" customHeight="1" thickBot="1" x14ac:dyDescent="0.35">
      <c r="B33" s="2">
        <v>25</v>
      </c>
      <c r="C33" s="26" t="s">
        <v>43</v>
      </c>
      <c r="D33" s="29">
        <v>0</v>
      </c>
      <c r="E33" s="29">
        <v>0</v>
      </c>
      <c r="F33" s="9" t="e">
        <f t="shared" si="4"/>
        <v>#DIV/0!</v>
      </c>
      <c r="G33" s="16">
        <v>3370.4168352709999</v>
      </c>
      <c r="H33" s="16">
        <v>1580.3860967610001</v>
      </c>
      <c r="I33" s="3">
        <f t="shared" si="1"/>
        <v>0.46889930059168139</v>
      </c>
      <c r="J33" s="9" t="e">
        <f t="shared" si="2"/>
        <v>#DIV/0!</v>
      </c>
      <c r="K33" s="13"/>
      <c r="L33" s="14"/>
      <c r="M33" s="15"/>
    </row>
    <row r="34" spans="2:13" ht="25.2" customHeight="1" thickBot="1" x14ac:dyDescent="0.35">
      <c r="B34" s="2"/>
      <c r="C34" s="25" t="s">
        <v>21</v>
      </c>
      <c r="D34" s="27">
        <f>SUM(D21:D33)</f>
        <v>167367.09840676642</v>
      </c>
      <c r="E34" s="27">
        <f>SUM(E21:E33)</f>
        <v>158009.39315863073</v>
      </c>
      <c r="F34" s="9">
        <f t="shared" ref="F34" si="5">E34/D34</f>
        <v>0.94408874063531367</v>
      </c>
      <c r="G34" s="16">
        <f>SUM(G21:G33)</f>
        <v>182991.29365473497</v>
      </c>
      <c r="H34" s="16">
        <f>SUM(H21:H33)</f>
        <v>182321.50713963303</v>
      </c>
      <c r="I34" s="3">
        <f t="shared" si="1"/>
        <v>0.99633979026146635</v>
      </c>
      <c r="J34" s="9">
        <f t="shared" si="2"/>
        <v>5.2251049626152679E-2</v>
      </c>
      <c r="K34" s="13" t="e">
        <f>G34-#REF!</f>
        <v>#REF!</v>
      </c>
      <c r="L34" s="14" t="e">
        <f>K34/#REF!*100</f>
        <v>#REF!</v>
      </c>
      <c r="M34" s="15"/>
    </row>
    <row r="35" spans="2:13" ht="25.2" customHeight="1" thickBot="1" x14ac:dyDescent="0.35">
      <c r="B35" s="2"/>
      <c r="C35" s="25" t="s">
        <v>27</v>
      </c>
      <c r="D35" s="35"/>
      <c r="E35" s="34"/>
      <c r="F35" s="34"/>
      <c r="G35" s="34"/>
      <c r="H35" s="34"/>
      <c r="I35" s="34"/>
      <c r="J35" s="34"/>
      <c r="K35" s="13" t="e">
        <f>G35-#REF!</f>
        <v>#REF!</v>
      </c>
      <c r="L35" s="14" t="e">
        <f>K35/#REF!*100</f>
        <v>#REF!</v>
      </c>
      <c r="M35" s="15"/>
    </row>
    <row r="36" spans="2:13" ht="25.2" customHeight="1" thickBot="1" x14ac:dyDescent="0.35">
      <c r="B36" s="2">
        <v>26</v>
      </c>
      <c r="C36" s="26" t="s">
        <v>28</v>
      </c>
      <c r="D36" s="29">
        <v>5561.9689891880171</v>
      </c>
      <c r="E36" s="29">
        <v>3306.0034250690137</v>
      </c>
      <c r="F36" s="9">
        <f t="shared" ref="F36:F39" si="6">E36/D36</f>
        <v>0.59439443684342652</v>
      </c>
      <c r="G36" s="16">
        <v>7006.6917942</v>
      </c>
      <c r="H36" s="16">
        <v>4165.6535688000004</v>
      </c>
      <c r="I36" s="3">
        <f t="shared" si="1"/>
        <v>0.59452501853274686</v>
      </c>
      <c r="J36" s="3">
        <f t="shared" si="2"/>
        <v>1.3058168932034153E-4</v>
      </c>
      <c r="K36" s="13" t="e">
        <f>G36-#REF!</f>
        <v>#REF!</v>
      </c>
      <c r="L36" s="14" t="e">
        <f>K36/#REF!*100</f>
        <v>#REF!</v>
      </c>
      <c r="M36" s="15"/>
    </row>
    <row r="37" spans="2:13" ht="25.2" customHeight="1" thickBot="1" x14ac:dyDescent="0.35">
      <c r="B37" s="2">
        <v>27</v>
      </c>
      <c r="C37" s="26" t="s">
        <v>50</v>
      </c>
      <c r="D37" s="29">
        <v>6540.3814318000004</v>
      </c>
      <c r="E37" s="29">
        <v>5380.729709545989</v>
      </c>
      <c r="F37" s="9">
        <f t="shared" si="6"/>
        <v>0.82269356392340254</v>
      </c>
      <c r="G37" s="16">
        <v>7276.8234446699998</v>
      </c>
      <c r="H37" s="16">
        <v>6134.3942419409996</v>
      </c>
      <c r="I37" s="3">
        <f t="shared" si="1"/>
        <v>0.84300440825374334</v>
      </c>
      <c r="J37" s="3">
        <f t="shared" si="2"/>
        <v>2.0310844330340805E-2</v>
      </c>
      <c r="K37" s="13" t="e">
        <f>G37-#REF!</f>
        <v>#REF!</v>
      </c>
      <c r="L37" s="14" t="e">
        <f>K37/#REF!*100</f>
        <v>#REF!</v>
      </c>
      <c r="M37" s="15"/>
    </row>
    <row r="38" spans="2:13" ht="25.2" customHeight="1" thickBot="1" x14ac:dyDescent="0.35">
      <c r="B38" s="2">
        <v>28</v>
      </c>
      <c r="C38" s="26" t="s">
        <v>29</v>
      </c>
      <c r="D38" s="29">
        <v>2722.7925026320004</v>
      </c>
      <c r="E38" s="29">
        <v>675.53014711100002</v>
      </c>
      <c r="F38" s="9">
        <f t="shared" si="6"/>
        <v>0.24810195652367764</v>
      </c>
      <c r="G38" s="16">
        <v>2176.5445986620002</v>
      </c>
      <c r="H38" s="16">
        <v>700.43769324100003</v>
      </c>
      <c r="I38" s="3">
        <f t="shared" si="1"/>
        <v>0.32181178077930683</v>
      </c>
      <c r="J38" s="3">
        <f t="shared" si="2"/>
        <v>7.3709824255629192E-2</v>
      </c>
      <c r="K38" s="13" t="e">
        <f>G38-#REF!</f>
        <v>#REF!</v>
      </c>
      <c r="L38" s="14" t="e">
        <f>K38/#REF!*100</f>
        <v>#REF!</v>
      </c>
      <c r="M38" s="15"/>
    </row>
    <row r="39" spans="2:13" ht="25.2" customHeight="1" thickBot="1" x14ac:dyDescent="0.35">
      <c r="B39" s="2">
        <v>29</v>
      </c>
      <c r="C39" s="26" t="s">
        <v>49</v>
      </c>
      <c r="D39" s="29">
        <v>1443.2200829999999</v>
      </c>
      <c r="E39" s="29">
        <v>532.78179641699978</v>
      </c>
      <c r="F39" s="9">
        <f t="shared" si="6"/>
        <v>0.36916185042929439</v>
      </c>
      <c r="G39" s="16">
        <v>1921.8980471</v>
      </c>
      <c r="H39" s="16">
        <v>546.03595789999997</v>
      </c>
      <c r="I39" s="3">
        <f t="shared" si="1"/>
        <v>0.28411286369947003</v>
      </c>
      <c r="J39" s="3">
        <f t="shared" si="2"/>
        <v>-8.5048986729824361E-2</v>
      </c>
      <c r="K39" s="13" t="e">
        <f>G39-#REF!</f>
        <v>#REF!</v>
      </c>
      <c r="L39" s="14" t="e">
        <f>K39/#REF!*100</f>
        <v>#REF!</v>
      </c>
      <c r="M39" s="15"/>
    </row>
    <row r="40" spans="2:13" ht="25.2" customHeight="1" thickBot="1" x14ac:dyDescent="0.35">
      <c r="B40" s="2"/>
      <c r="C40" s="25" t="s">
        <v>21</v>
      </c>
      <c r="D40" s="4">
        <f>SUM(D36:D39)</f>
        <v>16268.363006620018</v>
      </c>
      <c r="E40" s="4">
        <f>SUM(E36:E39)</f>
        <v>9895.0450781430009</v>
      </c>
      <c r="F40" s="9">
        <f t="shared" ref="F40" si="7">E40/D40</f>
        <v>0.60823852246943655</v>
      </c>
      <c r="G40" s="16">
        <f>SUM(G36:G39)</f>
        <v>18381.957884632</v>
      </c>
      <c r="H40" s="16">
        <f>SUM(H36:H39)</f>
        <v>11546.521461881999</v>
      </c>
      <c r="I40" s="3">
        <f t="shared" si="1"/>
        <v>0.62814426702257431</v>
      </c>
      <c r="J40" s="3">
        <f t="shared" si="2"/>
        <v>1.9905744553137761E-2</v>
      </c>
      <c r="K40" s="13" t="e">
        <f>G40-#REF!</f>
        <v>#REF!</v>
      </c>
      <c r="L40" s="14" t="e">
        <f>K40/#REF!*100</f>
        <v>#REF!</v>
      </c>
      <c r="M40" s="15"/>
    </row>
    <row r="41" spans="2:13" ht="25.2" customHeight="1" thickBot="1" x14ac:dyDescent="0.35">
      <c r="B41" s="2" t="s">
        <v>30</v>
      </c>
      <c r="C41" s="25" t="s">
        <v>31</v>
      </c>
      <c r="D41" s="35"/>
      <c r="E41" s="34"/>
      <c r="F41" s="34"/>
      <c r="G41" s="34"/>
      <c r="H41" s="34"/>
      <c r="I41" s="34"/>
      <c r="J41" s="34"/>
      <c r="K41" s="13" t="e">
        <f>G41-#REF!</f>
        <v>#REF!</v>
      </c>
      <c r="L41" s="14" t="e">
        <f>K41/#REF!*100</f>
        <v>#REF!</v>
      </c>
      <c r="M41" s="15"/>
    </row>
    <row r="42" spans="2:13" ht="25.2" customHeight="1" thickBot="1" x14ac:dyDescent="0.35">
      <c r="B42" s="2">
        <v>30</v>
      </c>
      <c r="C42" s="26" t="s">
        <v>32</v>
      </c>
      <c r="D42" s="29">
        <v>13637.902099999999</v>
      </c>
      <c r="E42" s="29">
        <v>9962.8444</v>
      </c>
      <c r="F42" s="9">
        <f>E42/D42</f>
        <v>0.73052617088371685</v>
      </c>
      <c r="G42" s="16">
        <v>14837.980931100001</v>
      </c>
      <c r="H42" s="16">
        <v>11543.273541814</v>
      </c>
      <c r="I42" s="3">
        <f t="shared" si="1"/>
        <v>0.77795446667677104</v>
      </c>
      <c r="J42" s="3">
        <f t="shared" si="2"/>
        <v>4.7428295793054187E-2</v>
      </c>
      <c r="K42" s="13" t="e">
        <f>G42-#REF!</f>
        <v>#REF!</v>
      </c>
      <c r="L42" s="14" t="e">
        <f>K42/#REF!*100</f>
        <v>#REF!</v>
      </c>
      <c r="M42" s="15"/>
    </row>
    <row r="43" spans="2:13" ht="25.2" customHeight="1" thickBot="1" x14ac:dyDescent="0.35">
      <c r="B43" s="2"/>
      <c r="C43" s="25" t="s">
        <v>21</v>
      </c>
      <c r="D43" s="4">
        <f>D42</f>
        <v>13637.902099999999</v>
      </c>
      <c r="E43" s="4">
        <f>E42</f>
        <v>9962.8444</v>
      </c>
      <c r="F43" s="9">
        <f>E43/D43</f>
        <v>0.73052617088371685</v>
      </c>
      <c r="G43" s="4">
        <f>G42</f>
        <v>14837.980931100001</v>
      </c>
      <c r="H43" s="4">
        <f>H42</f>
        <v>11543.273541814</v>
      </c>
      <c r="I43" s="3">
        <f t="shared" si="1"/>
        <v>0.77795446667677104</v>
      </c>
      <c r="J43" s="3">
        <f t="shared" si="2"/>
        <v>4.7428295793054187E-2</v>
      </c>
      <c r="K43" s="13" t="e">
        <f>G43-#REF!</f>
        <v>#REF!</v>
      </c>
      <c r="L43" s="14" t="e">
        <f>K43/#REF!*100</f>
        <v>#REF!</v>
      </c>
      <c r="M43" s="15"/>
    </row>
    <row r="44" spans="2:13" ht="25.2" customHeight="1" thickBot="1" x14ac:dyDescent="0.35">
      <c r="B44" s="2" t="s">
        <v>33</v>
      </c>
      <c r="C44" s="25" t="s">
        <v>34</v>
      </c>
      <c r="D44" s="35"/>
      <c r="E44" s="34"/>
      <c r="F44" s="34"/>
      <c r="G44" s="34"/>
      <c r="H44" s="34"/>
      <c r="I44" s="34"/>
      <c r="J44" s="34"/>
      <c r="K44" s="13" t="e">
        <f>G44-#REF!</f>
        <v>#REF!</v>
      </c>
      <c r="L44" s="14" t="e">
        <f>K44/#REF!*100</f>
        <v>#REF!</v>
      </c>
      <c r="M44" s="15"/>
    </row>
    <row r="45" spans="2:13" ht="25.2" customHeight="1" thickBot="1" x14ac:dyDescent="0.35">
      <c r="B45" s="2">
        <v>31</v>
      </c>
      <c r="C45" s="26" t="s">
        <v>48</v>
      </c>
      <c r="D45" s="29">
        <v>18574.953722966999</v>
      </c>
      <c r="E45" s="29">
        <v>11601.035511033</v>
      </c>
      <c r="F45" s="9">
        <f>E45/D45</f>
        <v>0.62455259291918996</v>
      </c>
      <c r="G45" s="16">
        <v>19420.864729918001</v>
      </c>
      <c r="H45" s="16">
        <v>10065.176855768999</v>
      </c>
      <c r="I45" s="3">
        <f t="shared" si="1"/>
        <v>0.51826615321940384</v>
      </c>
      <c r="J45" s="3">
        <f t="shared" si="2"/>
        <v>-0.10628643969978613</v>
      </c>
      <c r="K45" s="13" t="e">
        <f>G45-#REF!</f>
        <v>#REF!</v>
      </c>
      <c r="L45" s="14" t="e">
        <f>K45/#REF!*100</f>
        <v>#REF!</v>
      </c>
      <c r="M45" s="15"/>
    </row>
    <row r="46" spans="2:13" ht="25.2" customHeight="1" thickBot="1" x14ac:dyDescent="0.35">
      <c r="B46" s="2"/>
      <c r="C46" s="25" t="s">
        <v>21</v>
      </c>
      <c r="D46" s="4">
        <f>D45</f>
        <v>18574.953722966999</v>
      </c>
      <c r="E46" s="4">
        <f>E45</f>
        <v>11601.035511033</v>
      </c>
      <c r="F46" s="9">
        <f>E46/D46</f>
        <v>0.62455259291918996</v>
      </c>
      <c r="G46" s="16">
        <f>G45</f>
        <v>19420.864729918001</v>
      </c>
      <c r="H46" s="16">
        <f>H45</f>
        <v>10065.176855768999</v>
      </c>
      <c r="I46" s="3">
        <f t="shared" si="1"/>
        <v>0.51826615321940384</v>
      </c>
      <c r="J46" s="3">
        <f t="shared" si="2"/>
        <v>-0.10628643969978613</v>
      </c>
      <c r="K46" s="13" t="e">
        <f>G46-#REF!</f>
        <v>#REF!</v>
      </c>
      <c r="L46" s="14" t="e">
        <f>K46/#REF!*100</f>
        <v>#REF!</v>
      </c>
      <c r="M46" s="15"/>
    </row>
    <row r="47" spans="2:13" ht="37.950000000000003" customHeight="1" thickBot="1" x14ac:dyDescent="0.35">
      <c r="B47" s="2"/>
      <c r="C47" s="30" t="s">
        <v>35</v>
      </c>
      <c r="D47" s="35"/>
      <c r="E47" s="34"/>
      <c r="F47" s="34"/>
      <c r="G47" s="34"/>
      <c r="H47" s="34"/>
      <c r="I47" s="34"/>
      <c r="J47" s="34"/>
      <c r="K47" s="12"/>
      <c r="L47" s="12"/>
      <c r="M47" s="15"/>
    </row>
    <row r="48" spans="2:13" ht="25.2" customHeight="1" thickBot="1" x14ac:dyDescent="0.35">
      <c r="B48" s="2"/>
      <c r="C48" s="25" t="s">
        <v>36</v>
      </c>
      <c r="D48" s="4">
        <f>SUM(D19+D34+D40)</f>
        <v>582628.28976968338</v>
      </c>
      <c r="E48" s="4">
        <f>SUM(E19+E34+E40)</f>
        <v>354878.90385114378</v>
      </c>
      <c r="F48" s="9">
        <f t="shared" ref="F48:F50" si="8">E48/D48</f>
        <v>0.6091000215444905</v>
      </c>
      <c r="G48" s="31">
        <f>SUM(G19+G34+G40)</f>
        <v>630176.27053341712</v>
      </c>
      <c r="H48" s="31">
        <f>SUM(H19+H34+H40)</f>
        <v>403536.01597306709</v>
      </c>
      <c r="I48" s="3">
        <f t="shared" si="1"/>
        <v>0.64035419110829295</v>
      </c>
      <c r="J48" s="3">
        <f t="shared" si="2"/>
        <v>3.1254169563802447E-2</v>
      </c>
      <c r="K48" s="12"/>
      <c r="L48" s="12"/>
      <c r="M48" s="15"/>
    </row>
    <row r="49" spans="2:13" ht="25.2" customHeight="1" thickBot="1" x14ac:dyDescent="0.35">
      <c r="B49" s="2"/>
      <c r="C49" s="25" t="s">
        <v>37</v>
      </c>
      <c r="D49" s="4">
        <f t="shared" ref="D49:E49" si="9">SUM(D43)</f>
        <v>13637.902099999999</v>
      </c>
      <c r="E49" s="4">
        <f t="shared" si="9"/>
        <v>9962.8444</v>
      </c>
      <c r="F49" s="9">
        <f t="shared" si="8"/>
        <v>0.73052617088371685</v>
      </c>
      <c r="G49" s="31">
        <f t="shared" ref="G49:H49" si="10">SUM(G43)</f>
        <v>14837.980931100001</v>
      </c>
      <c r="H49" s="31">
        <f t="shared" si="10"/>
        <v>11543.273541814</v>
      </c>
      <c r="I49" s="3">
        <f t="shared" si="1"/>
        <v>0.77795446667677104</v>
      </c>
      <c r="J49" s="3">
        <f t="shared" si="2"/>
        <v>4.7428295793054187E-2</v>
      </c>
      <c r="K49" s="12"/>
      <c r="L49" s="12"/>
      <c r="M49" s="15"/>
    </row>
    <row r="50" spans="2:13" ht="25.2" customHeight="1" thickBot="1" x14ac:dyDescent="0.35">
      <c r="B50" s="2"/>
      <c r="C50" s="25" t="s">
        <v>38</v>
      </c>
      <c r="D50" s="4">
        <f t="shared" ref="D50:E50" si="11">SUM(D48:D49)</f>
        <v>596266.19186968333</v>
      </c>
      <c r="E50" s="4">
        <f t="shared" si="11"/>
        <v>364841.74825114378</v>
      </c>
      <c r="F50" s="9">
        <f t="shared" si="8"/>
        <v>0.61187730115492045</v>
      </c>
      <c r="G50" s="32">
        <f t="shared" ref="G50:H50" si="12">SUM(G48:G49)</f>
        <v>645014.25146451709</v>
      </c>
      <c r="H50" s="31">
        <f t="shared" si="12"/>
        <v>415079.28951488109</v>
      </c>
      <c r="I50" s="3">
        <f t="shared" si="1"/>
        <v>0.64351956343977779</v>
      </c>
      <c r="J50" s="3">
        <f t="shared" si="2"/>
        <v>3.1642262284857336E-2</v>
      </c>
      <c r="K50" s="12"/>
      <c r="L50" s="12"/>
    </row>
    <row r="51" spans="2:13" ht="25.2" customHeight="1" thickBot="1" x14ac:dyDescent="0.35">
      <c r="B51" s="2"/>
      <c r="C51" s="33" t="s">
        <v>39</v>
      </c>
      <c r="D51" s="34"/>
      <c r="E51" s="34"/>
      <c r="F51" s="34"/>
      <c r="G51" s="34"/>
      <c r="H51" s="34"/>
      <c r="I51" s="34"/>
      <c r="J51" s="34"/>
      <c r="K51" s="12"/>
      <c r="L51" s="12"/>
    </row>
    <row r="52" spans="2:13" ht="25.2" customHeight="1" thickBot="1" x14ac:dyDescent="0.35">
      <c r="B52" s="2"/>
      <c r="C52" s="25" t="s">
        <v>40</v>
      </c>
      <c r="D52" s="4">
        <f t="shared" ref="D52:E52" si="13">SUM(D46+D50)</f>
        <v>614841.14559265028</v>
      </c>
      <c r="E52" s="4">
        <f t="shared" si="13"/>
        <v>376442.78376217681</v>
      </c>
      <c r="F52" s="9">
        <f>E52/D52</f>
        <v>0.61226023414441566</v>
      </c>
      <c r="G52" s="31">
        <f t="shared" ref="G52" si="14">SUM(G46+G50)</f>
        <v>664435.11619443505</v>
      </c>
      <c r="H52" s="31">
        <f>SUM(H46+H50)</f>
        <v>425144.4663706501</v>
      </c>
      <c r="I52" s="3">
        <f t="shared" si="1"/>
        <v>0.63985851441096797</v>
      </c>
      <c r="J52" s="3">
        <f t="shared" si="2"/>
        <v>2.7598280266552311E-2</v>
      </c>
      <c r="K52" s="12"/>
      <c r="L52" s="12"/>
    </row>
    <row r="53" spans="2:13" x14ac:dyDescent="0.3">
      <c r="F53" s="11"/>
      <c r="G53" s="7"/>
      <c r="H53" s="17"/>
      <c r="J53" s="8" t="s">
        <v>41</v>
      </c>
    </row>
    <row r="54" spans="2:13" x14ac:dyDescent="0.3">
      <c r="G54" s="7"/>
    </row>
    <row r="55" spans="2:13" x14ac:dyDescent="0.3">
      <c r="G55" s="7"/>
    </row>
    <row r="56" spans="2:13" x14ac:dyDescent="0.3">
      <c r="G56" s="7"/>
    </row>
    <row r="57" spans="2:13" x14ac:dyDescent="0.3">
      <c r="G57" s="7"/>
    </row>
    <row r="58" spans="2:13" x14ac:dyDescent="0.3">
      <c r="G58" s="7"/>
    </row>
    <row r="59" spans="2:13" x14ac:dyDescent="0.3">
      <c r="G59" s="7"/>
    </row>
    <row r="60" spans="2:13" x14ac:dyDescent="0.3">
      <c r="G60" s="7"/>
    </row>
    <row r="61" spans="2:13" x14ac:dyDescent="0.3">
      <c r="G61" s="7"/>
    </row>
    <row r="62" spans="2:13" x14ac:dyDescent="0.3">
      <c r="G62" s="7"/>
    </row>
    <row r="63" spans="2:13" x14ac:dyDescent="0.3">
      <c r="G63" s="7"/>
    </row>
  </sheetData>
  <mergeCells count="17">
    <mergeCell ref="I1:J1"/>
    <mergeCell ref="B2:J2"/>
    <mergeCell ref="I3:J3"/>
    <mergeCell ref="B4:B5"/>
    <mergeCell ref="C4:C5"/>
    <mergeCell ref="D4:E4"/>
    <mergeCell ref="F4:F5"/>
    <mergeCell ref="G4:H4"/>
    <mergeCell ref="I4:I5"/>
    <mergeCell ref="J4:J5"/>
    <mergeCell ref="C51:J51"/>
    <mergeCell ref="D6:J6"/>
    <mergeCell ref="D20:J20"/>
    <mergeCell ref="D35:J35"/>
    <mergeCell ref="D41:J41"/>
    <mergeCell ref="D44:J44"/>
    <mergeCell ref="D47:J47"/>
  </mergeCells>
  <pageMargins left="0.5" right="0.24" top="0.66" bottom="0" header="0.17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Comparison</vt:lpstr>
      <vt:lpstr>Comparison!Print_Area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SLPC</dc:creator>
  <cp:lastModifiedBy>SLBC</cp:lastModifiedBy>
  <dcterms:created xsi:type="dcterms:W3CDTF">2024-02-13T11:34:06Z</dcterms:created>
  <dcterms:modified xsi:type="dcterms:W3CDTF">2024-11-05T15:21:24Z</dcterms:modified>
</cp:coreProperties>
</file>