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LBC MEETINGS\170th SLBC Meeting\Govt Dept\PMFME\"/>
    </mc:Choice>
  </mc:AlternateContent>
  <bookViews>
    <workbookView xWindow="0" yWindow="0" windowWidth="23040" windowHeight="9072" activeTab="1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2" l="1"/>
  <c r="H4" i="2"/>
  <c r="H7" i="2"/>
  <c r="H9" i="2"/>
  <c r="H10" i="2"/>
  <c r="H12" i="2"/>
  <c r="H13" i="2"/>
  <c r="H14" i="2"/>
  <c r="H15" i="2"/>
  <c r="H23" i="2"/>
  <c r="H25" i="2"/>
  <c r="H3" i="2"/>
  <c r="C7" i="1" l="1"/>
  <c r="C29" i="1" s="1"/>
  <c r="C10" i="1"/>
  <c r="C11" i="1"/>
  <c r="C12" i="1"/>
  <c r="C14" i="1"/>
  <c r="C16" i="1"/>
  <c r="C17" i="1"/>
  <c r="C21" i="1"/>
  <c r="C23" i="1"/>
  <c r="C24" i="1"/>
  <c r="C26" i="1"/>
  <c r="C27" i="1"/>
  <c r="C28" i="1"/>
  <c r="P26" i="1" l="1"/>
  <c r="P27" i="1"/>
  <c r="P28" i="1"/>
  <c r="O26" i="1"/>
  <c r="O27" i="1"/>
  <c r="O28" i="1"/>
  <c r="N26" i="1"/>
  <c r="N27" i="1"/>
  <c r="N28" i="1"/>
  <c r="M26" i="1"/>
  <c r="M27" i="1"/>
  <c r="M28" i="1"/>
  <c r="L26" i="1"/>
  <c r="L27" i="1"/>
  <c r="L28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4" i="1"/>
  <c r="K25" i="1"/>
  <c r="P25" i="1" s="1"/>
  <c r="J25" i="1"/>
  <c r="O25" i="1" s="1"/>
  <c r="I25" i="1"/>
  <c r="H25" i="1"/>
  <c r="G25" i="1"/>
  <c r="F25" i="1"/>
  <c r="M25" i="1" s="1"/>
  <c r="E25" i="1"/>
  <c r="L25" i="1" s="1"/>
  <c r="K24" i="1"/>
  <c r="J24" i="1"/>
  <c r="O24" i="1" s="1"/>
  <c r="I24" i="1"/>
  <c r="H24" i="1"/>
  <c r="N24" i="1" s="1"/>
  <c r="G24" i="1"/>
  <c r="F24" i="1"/>
  <c r="M24" i="1" s="1"/>
  <c r="E24" i="1"/>
  <c r="D24" i="1"/>
  <c r="K23" i="1"/>
  <c r="P23" i="1" s="1"/>
  <c r="J23" i="1"/>
  <c r="O23" i="1" s="1"/>
  <c r="I23" i="1"/>
  <c r="H23" i="1"/>
  <c r="N23" i="1" s="1"/>
  <c r="G23" i="1"/>
  <c r="F23" i="1"/>
  <c r="M23" i="1" s="1"/>
  <c r="E23" i="1"/>
  <c r="L23" i="1" s="1"/>
  <c r="D23" i="1"/>
  <c r="K22" i="1"/>
  <c r="P22" i="1" s="1"/>
  <c r="J22" i="1"/>
  <c r="I22" i="1"/>
  <c r="H22" i="1"/>
  <c r="N22" i="1" s="1"/>
  <c r="G22" i="1"/>
  <c r="F22" i="1"/>
  <c r="M22" i="1" s="1"/>
  <c r="E22" i="1"/>
  <c r="K21" i="1"/>
  <c r="P21" i="1" s="1"/>
  <c r="J21" i="1"/>
  <c r="I21" i="1"/>
  <c r="H21" i="1"/>
  <c r="N21" i="1" s="1"/>
  <c r="G21" i="1"/>
  <c r="F21" i="1"/>
  <c r="E21" i="1"/>
  <c r="L21" i="1" s="1"/>
  <c r="D21" i="1"/>
  <c r="K20" i="1"/>
  <c r="P20" i="1" s="1"/>
  <c r="J20" i="1"/>
  <c r="O20" i="1" s="1"/>
  <c r="I20" i="1"/>
  <c r="H20" i="1"/>
  <c r="N20" i="1" s="1"/>
  <c r="G20" i="1"/>
  <c r="F20" i="1"/>
  <c r="E20" i="1"/>
  <c r="L20" i="1" s="1"/>
  <c r="K19" i="1"/>
  <c r="J19" i="1"/>
  <c r="O19" i="1" s="1"/>
  <c r="I19" i="1"/>
  <c r="H19" i="1"/>
  <c r="G19" i="1"/>
  <c r="F19" i="1"/>
  <c r="M19" i="1" s="1"/>
  <c r="E19" i="1"/>
  <c r="L19" i="1" s="1"/>
  <c r="K18" i="1"/>
  <c r="P18" i="1" s="1"/>
  <c r="J18" i="1"/>
  <c r="O18" i="1" s="1"/>
  <c r="I18" i="1"/>
  <c r="H18" i="1"/>
  <c r="G18" i="1"/>
  <c r="F18" i="1"/>
  <c r="M18" i="1" s="1"/>
  <c r="E18" i="1"/>
  <c r="L18" i="1" s="1"/>
  <c r="K17" i="1"/>
  <c r="P17" i="1" s="1"/>
  <c r="J17" i="1"/>
  <c r="O17" i="1" s="1"/>
  <c r="I17" i="1"/>
  <c r="H17" i="1"/>
  <c r="N17" i="1" s="1"/>
  <c r="G17" i="1"/>
  <c r="F17" i="1"/>
  <c r="M17" i="1" s="1"/>
  <c r="E17" i="1"/>
  <c r="D17" i="1"/>
  <c r="K16" i="1"/>
  <c r="P16" i="1" s="1"/>
  <c r="J16" i="1"/>
  <c r="I16" i="1"/>
  <c r="H16" i="1"/>
  <c r="N16" i="1" s="1"/>
  <c r="G16" i="1"/>
  <c r="F16" i="1"/>
  <c r="M16" i="1" s="1"/>
  <c r="E16" i="1"/>
  <c r="L16" i="1" s="1"/>
  <c r="D16" i="1"/>
  <c r="K15" i="1"/>
  <c r="P15" i="1" s="1"/>
  <c r="J15" i="1"/>
  <c r="O15" i="1" s="1"/>
  <c r="I15" i="1"/>
  <c r="H15" i="1"/>
  <c r="N15" i="1" s="1"/>
  <c r="G15" i="1"/>
  <c r="F15" i="1"/>
  <c r="E15" i="1"/>
  <c r="L15" i="1" s="1"/>
  <c r="K14" i="1"/>
  <c r="P14" i="1" s="1"/>
  <c r="J14" i="1"/>
  <c r="I14" i="1"/>
  <c r="H14" i="1"/>
  <c r="N14" i="1" s="1"/>
  <c r="G14" i="1"/>
  <c r="F14" i="1"/>
  <c r="M14" i="1" s="1"/>
  <c r="E14" i="1"/>
  <c r="L14" i="1" s="1"/>
  <c r="D14" i="1"/>
  <c r="K13" i="1"/>
  <c r="J13" i="1"/>
  <c r="O13" i="1" s="1"/>
  <c r="I13" i="1"/>
  <c r="H13" i="1"/>
  <c r="G13" i="1"/>
  <c r="F13" i="1"/>
  <c r="M13" i="1" s="1"/>
  <c r="E13" i="1"/>
  <c r="L13" i="1" s="1"/>
  <c r="K12" i="1"/>
  <c r="J12" i="1"/>
  <c r="O12" i="1" s="1"/>
  <c r="I12" i="1"/>
  <c r="H12" i="1"/>
  <c r="N12" i="1" s="1"/>
  <c r="G12" i="1"/>
  <c r="F12" i="1"/>
  <c r="M12" i="1" s="1"/>
  <c r="E12" i="1"/>
  <c r="D12" i="1"/>
  <c r="K11" i="1"/>
  <c r="P11" i="1" s="1"/>
  <c r="J11" i="1"/>
  <c r="O11" i="1" s="1"/>
  <c r="I11" i="1"/>
  <c r="H11" i="1"/>
  <c r="N11" i="1" s="1"/>
  <c r="G11" i="1"/>
  <c r="F11" i="1"/>
  <c r="M11" i="1" s="1"/>
  <c r="E11" i="1"/>
  <c r="L11" i="1" s="1"/>
  <c r="D11" i="1"/>
  <c r="K10" i="1"/>
  <c r="P10" i="1" s="1"/>
  <c r="J10" i="1"/>
  <c r="I10" i="1"/>
  <c r="H10" i="1"/>
  <c r="N10" i="1" s="1"/>
  <c r="G10" i="1"/>
  <c r="F10" i="1"/>
  <c r="M10" i="1" s="1"/>
  <c r="E10" i="1"/>
  <c r="L10" i="1" s="1"/>
  <c r="D10" i="1"/>
  <c r="K9" i="1"/>
  <c r="P9" i="1" s="1"/>
  <c r="J9" i="1"/>
  <c r="I9" i="1"/>
  <c r="H9" i="1"/>
  <c r="N9" i="1" s="1"/>
  <c r="G9" i="1"/>
  <c r="F9" i="1"/>
  <c r="E9" i="1"/>
  <c r="L9" i="1" s="1"/>
  <c r="K8" i="1"/>
  <c r="P8" i="1" s="1"/>
  <c r="J8" i="1"/>
  <c r="O8" i="1" s="1"/>
  <c r="I8" i="1"/>
  <c r="H8" i="1"/>
  <c r="N8" i="1" s="1"/>
  <c r="G8" i="1"/>
  <c r="F8" i="1"/>
  <c r="E8" i="1"/>
  <c r="L8" i="1" s="1"/>
  <c r="K7" i="1"/>
  <c r="J7" i="1"/>
  <c r="O7" i="1" s="1"/>
  <c r="I7" i="1"/>
  <c r="H7" i="1"/>
  <c r="G7" i="1"/>
  <c r="F7" i="1"/>
  <c r="M7" i="1" s="1"/>
  <c r="E7" i="1"/>
  <c r="L7" i="1" s="1"/>
  <c r="D7" i="1"/>
  <c r="K6" i="1"/>
  <c r="J6" i="1"/>
  <c r="O6" i="1" s="1"/>
  <c r="I6" i="1"/>
  <c r="H6" i="1"/>
  <c r="G6" i="1"/>
  <c r="F6" i="1"/>
  <c r="M6" i="1" s="1"/>
  <c r="E6" i="1"/>
  <c r="K5" i="1"/>
  <c r="P5" i="1" s="1"/>
  <c r="J5" i="1"/>
  <c r="O5" i="1" s="1"/>
  <c r="I5" i="1"/>
  <c r="H5" i="1"/>
  <c r="N5" i="1" s="1"/>
  <c r="G5" i="1"/>
  <c r="F5" i="1"/>
  <c r="M5" i="1" s="1"/>
  <c r="E5" i="1"/>
  <c r="K4" i="1"/>
  <c r="J4" i="1"/>
  <c r="O4" i="1" s="1"/>
  <c r="I4" i="1"/>
  <c r="H4" i="1"/>
  <c r="G4" i="1"/>
  <c r="F4" i="1"/>
  <c r="E4" i="1"/>
  <c r="L4" i="1" l="1"/>
  <c r="L22" i="1"/>
  <c r="U29" i="1"/>
  <c r="N6" i="1"/>
  <c r="O9" i="1"/>
  <c r="M15" i="1"/>
  <c r="O16" i="1"/>
  <c r="R29" i="1"/>
  <c r="P7" i="1"/>
  <c r="P19" i="1"/>
  <c r="M8" i="1"/>
  <c r="L12" i="1"/>
  <c r="P12" i="1"/>
  <c r="N18" i="1"/>
  <c r="M20" i="1"/>
  <c r="O21" i="1"/>
  <c r="L24" i="1"/>
  <c r="P24" i="1"/>
  <c r="T29" i="1"/>
  <c r="L5" i="1"/>
  <c r="N7" i="1"/>
  <c r="M9" i="1"/>
  <c r="O10" i="1"/>
  <c r="P13" i="1"/>
  <c r="N19" i="1"/>
  <c r="O22" i="1"/>
  <c r="N13" i="1"/>
  <c r="N25" i="1"/>
  <c r="F29" i="1"/>
  <c r="L6" i="1"/>
  <c r="P6" i="1"/>
  <c r="L17" i="1"/>
  <c r="M21" i="1"/>
  <c r="Q29" i="1"/>
  <c r="S29" i="1"/>
  <c r="H29" i="1"/>
  <c r="N4" i="1"/>
  <c r="I29" i="1"/>
  <c r="E29" i="1"/>
  <c r="K29" i="1"/>
  <c r="M4" i="1"/>
  <c r="P4" i="1"/>
  <c r="G29" i="1"/>
  <c r="D29" i="1"/>
  <c r="J29" i="1"/>
  <c r="O14" i="1"/>
  <c r="O29" i="1" l="1"/>
  <c r="L29" i="1"/>
  <c r="M29" i="1"/>
  <c r="P29" i="1"/>
  <c r="N29" i="1"/>
</calcChain>
</file>

<file path=xl/sharedStrings.xml><?xml version="1.0" encoding="utf-8"?>
<sst xmlns="http://schemas.openxmlformats.org/spreadsheetml/2006/main" count="82" uniqueCount="46">
  <si>
    <t>S.No</t>
  </si>
  <si>
    <t>Name of Bank</t>
  </si>
  <si>
    <t>Half Yearly Target Apr-Sep'24</t>
  </si>
  <si>
    <t>No. of Applications Received</t>
  </si>
  <si>
    <t>No of Applications Sanctioned</t>
  </si>
  <si>
    <t>Amt. Sanctioned</t>
  </si>
  <si>
    <t>No of Applications disbursed</t>
  </si>
  <si>
    <t>Amt. Disbursed</t>
  </si>
  <si>
    <t>Applications Pending</t>
  </si>
  <si>
    <t>Applications Rejected</t>
  </si>
  <si>
    <t>State Bank of India</t>
  </si>
  <si>
    <t>Punjab National Bank</t>
  </si>
  <si>
    <t xml:space="preserve">Canara Bank </t>
  </si>
  <si>
    <t>Punjab &amp; Sind Bank</t>
  </si>
  <si>
    <t>Punjab Gramin Bank</t>
  </si>
  <si>
    <t xml:space="preserve">Indian Bank </t>
  </si>
  <si>
    <t>Central Bank of India</t>
  </si>
  <si>
    <t>UCO Bank</t>
  </si>
  <si>
    <t xml:space="preserve">Union Bank of India </t>
  </si>
  <si>
    <t>Bank of Baroda</t>
  </si>
  <si>
    <t>Bank of India</t>
  </si>
  <si>
    <t>Indian Overseas Bank</t>
  </si>
  <si>
    <t>HDFC Bank</t>
  </si>
  <si>
    <t>ICICI Bank</t>
  </si>
  <si>
    <t xml:space="preserve">Kotak Mahindra Bank </t>
  </si>
  <si>
    <t>Au Small Finance Bank</t>
  </si>
  <si>
    <t>Federal Bank</t>
  </si>
  <si>
    <t>IDBI Bank</t>
  </si>
  <si>
    <t>Capital Small Finance Bank</t>
  </si>
  <si>
    <t>Yes Bank</t>
  </si>
  <si>
    <t>AXIS Bank</t>
  </si>
  <si>
    <t>Bandhan Bank</t>
  </si>
  <si>
    <t>Bank of Maharashtra</t>
  </si>
  <si>
    <t>IndusInd Bank</t>
  </si>
  <si>
    <t>J&amp;K Bank</t>
  </si>
  <si>
    <t>received</t>
  </si>
  <si>
    <t>Sanctioned</t>
  </si>
  <si>
    <t>Disbursed</t>
  </si>
  <si>
    <t>Pending</t>
  </si>
  <si>
    <t>Rejected</t>
  </si>
  <si>
    <t>Cumulative Position Under PMFME as on 30.09.2024</t>
  </si>
  <si>
    <t>Grand Total</t>
  </si>
  <si>
    <t xml:space="preserve">   Progress under Prime Minister Formalisation of Micro Enterprises (PMFME) Scheme as on 30.09.2024            (amt in lakhs)</t>
  </si>
  <si>
    <t>Branches</t>
  </si>
  <si>
    <t>Applications Pending for Sanction</t>
  </si>
  <si>
    <t>Applications Pending for Disbursement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</si>
</sst>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Normal 3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lbc%20as%20on30.09.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LBC%20MEETINGS/169th%20SLBC%20Meeting/169%20complete%20final/169th%20SLBC%20final%20Agenda%20&amp;%20Annexures/Annexure-%2025.1%20PMFM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Target%20PMFME%2024-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LBC\Desktop\Copy%20of%20Punjab%20PMFME%20Sanc%20Disb%20Pendenc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 t="str">
            <v>State Bank of India</v>
          </cell>
          <cell r="D5">
            <v>45</v>
          </cell>
          <cell r="E5">
            <v>15</v>
          </cell>
          <cell r="F5">
            <v>276.88</v>
          </cell>
          <cell r="G5">
            <v>10</v>
          </cell>
          <cell r="H5">
            <v>298.64999999999998</v>
          </cell>
          <cell r="I5">
            <v>26</v>
          </cell>
          <cell r="J5">
            <v>1</v>
          </cell>
        </row>
        <row r="6">
          <cell r="C6" t="str">
            <v>Punjab National Bank</v>
          </cell>
          <cell r="D6">
            <v>43</v>
          </cell>
          <cell r="E6">
            <v>17</v>
          </cell>
          <cell r="F6">
            <v>208.05</v>
          </cell>
          <cell r="G6">
            <v>12</v>
          </cell>
          <cell r="H6">
            <v>188.8</v>
          </cell>
          <cell r="I6">
            <v>24</v>
          </cell>
          <cell r="J6">
            <v>1</v>
          </cell>
        </row>
        <row r="7">
          <cell r="C7" t="str">
            <v xml:space="preserve">Canara Bank </v>
          </cell>
          <cell r="D7">
            <v>37</v>
          </cell>
          <cell r="E7">
            <v>19</v>
          </cell>
          <cell r="F7">
            <v>160.88</v>
          </cell>
          <cell r="G7">
            <v>13</v>
          </cell>
          <cell r="H7">
            <v>160.87</v>
          </cell>
          <cell r="I7">
            <v>12</v>
          </cell>
          <cell r="J7">
            <v>1</v>
          </cell>
        </row>
        <row r="8">
          <cell r="C8" t="str">
            <v>Punjab &amp; Sind Bank</v>
          </cell>
          <cell r="D8">
            <v>24</v>
          </cell>
          <cell r="E8">
            <v>4</v>
          </cell>
          <cell r="F8">
            <v>79.38</v>
          </cell>
          <cell r="G8">
            <v>3</v>
          </cell>
          <cell r="H8">
            <v>48.52</v>
          </cell>
          <cell r="I8">
            <v>20</v>
          </cell>
          <cell r="J8">
            <v>0</v>
          </cell>
        </row>
        <row r="9">
          <cell r="C9" t="str">
            <v>Punjab Gramin Bank</v>
          </cell>
          <cell r="D9">
            <v>11</v>
          </cell>
          <cell r="E9">
            <v>8</v>
          </cell>
          <cell r="F9">
            <v>49.68</v>
          </cell>
          <cell r="G9">
            <v>3</v>
          </cell>
          <cell r="H9">
            <v>45.98</v>
          </cell>
          <cell r="I9">
            <v>3</v>
          </cell>
          <cell r="J9">
            <v>0</v>
          </cell>
        </row>
        <row r="10">
          <cell r="C10" t="str">
            <v xml:space="preserve">Indian Bank </v>
          </cell>
          <cell r="D10">
            <v>7</v>
          </cell>
          <cell r="I10">
            <v>7</v>
          </cell>
        </row>
        <row r="11">
          <cell r="C11" t="str">
            <v>Central Bank of India</v>
          </cell>
          <cell r="D11">
            <v>8</v>
          </cell>
          <cell r="E11">
            <v>1</v>
          </cell>
          <cell r="F11">
            <v>69.760000000000005</v>
          </cell>
          <cell r="G11">
            <v>1</v>
          </cell>
          <cell r="H11">
            <v>69.760000000000005</v>
          </cell>
          <cell r="I11">
            <v>5</v>
          </cell>
          <cell r="J11">
            <v>1</v>
          </cell>
        </row>
        <row r="12">
          <cell r="C12" t="str">
            <v>UCO Bank</v>
          </cell>
          <cell r="D12">
            <v>7</v>
          </cell>
          <cell r="E12">
            <v>4</v>
          </cell>
          <cell r="F12">
            <v>40</v>
          </cell>
          <cell r="G12">
            <v>1</v>
          </cell>
          <cell r="H12">
            <v>31.68</v>
          </cell>
          <cell r="I12">
            <v>2</v>
          </cell>
          <cell r="J12">
            <v>1</v>
          </cell>
        </row>
        <row r="13">
          <cell r="C13" t="str">
            <v xml:space="preserve">Union Bank of India </v>
          </cell>
          <cell r="D13">
            <v>9</v>
          </cell>
          <cell r="E13">
            <v>2</v>
          </cell>
          <cell r="F13">
            <v>42.91</v>
          </cell>
          <cell r="G13">
            <v>2</v>
          </cell>
          <cell r="H13">
            <v>42.91</v>
          </cell>
          <cell r="I13">
            <v>7</v>
          </cell>
          <cell r="J13">
            <v>0</v>
          </cell>
        </row>
        <row r="14">
          <cell r="C14" t="str">
            <v>Bank of Baroda</v>
          </cell>
          <cell r="D14">
            <v>6</v>
          </cell>
          <cell r="E14">
            <v>4</v>
          </cell>
          <cell r="I14">
            <v>1</v>
          </cell>
          <cell r="J14">
            <v>1</v>
          </cell>
        </row>
        <row r="15">
          <cell r="C15" t="str">
            <v>Bank of India</v>
          </cell>
          <cell r="D15">
            <v>7</v>
          </cell>
          <cell r="E15">
            <v>2</v>
          </cell>
          <cell r="F15">
            <v>47.8</v>
          </cell>
          <cell r="G15">
            <v>2</v>
          </cell>
          <cell r="H15">
            <v>47.8</v>
          </cell>
          <cell r="I15">
            <v>3</v>
          </cell>
          <cell r="J15">
            <v>2</v>
          </cell>
        </row>
        <row r="16">
          <cell r="C16" t="str">
            <v>Indian Overseas Bank</v>
          </cell>
          <cell r="D16">
            <v>5</v>
          </cell>
          <cell r="E16">
            <v>3</v>
          </cell>
          <cell r="F16">
            <v>8.83</v>
          </cell>
          <cell r="G16">
            <v>1</v>
          </cell>
          <cell r="H16">
            <v>8.83</v>
          </cell>
          <cell r="I16">
            <v>2</v>
          </cell>
          <cell r="J16">
            <v>0</v>
          </cell>
        </row>
        <row r="17">
          <cell r="C17" t="str">
            <v>HDFC Bank</v>
          </cell>
          <cell r="D17">
            <v>68</v>
          </cell>
          <cell r="E17">
            <v>36</v>
          </cell>
          <cell r="F17">
            <v>646.78</v>
          </cell>
          <cell r="G17">
            <v>28</v>
          </cell>
          <cell r="H17">
            <v>591.1</v>
          </cell>
          <cell r="I17">
            <v>26</v>
          </cell>
          <cell r="J17">
            <v>1</v>
          </cell>
        </row>
        <row r="18">
          <cell r="C18" t="str">
            <v>ICICI Bank</v>
          </cell>
          <cell r="D18">
            <v>8</v>
          </cell>
          <cell r="E18">
            <v>3</v>
          </cell>
          <cell r="F18">
            <v>96.15</v>
          </cell>
          <cell r="G18">
            <v>3</v>
          </cell>
          <cell r="H18">
            <v>96.15</v>
          </cell>
          <cell r="I18">
            <v>4</v>
          </cell>
          <cell r="J18">
            <v>1</v>
          </cell>
        </row>
        <row r="19">
          <cell r="C19" t="str">
            <v xml:space="preserve">Kotak Mahindra Bank </v>
          </cell>
        </row>
        <row r="20">
          <cell r="C20" t="str">
            <v>Au Small Finance Bank</v>
          </cell>
        </row>
        <row r="21">
          <cell r="C21" t="str">
            <v>Federal Bank</v>
          </cell>
          <cell r="D21">
            <v>2</v>
          </cell>
          <cell r="E21">
            <v>1</v>
          </cell>
          <cell r="F21">
            <v>18</v>
          </cell>
          <cell r="G21">
            <v>1</v>
          </cell>
          <cell r="H21">
            <v>18</v>
          </cell>
          <cell r="I21">
            <v>1</v>
          </cell>
        </row>
        <row r="22">
          <cell r="C22" t="str">
            <v>IDBI Bank</v>
          </cell>
          <cell r="D22">
            <v>7</v>
          </cell>
          <cell r="E22">
            <v>2</v>
          </cell>
          <cell r="F22">
            <v>17.68</v>
          </cell>
          <cell r="G22">
            <v>2</v>
          </cell>
          <cell r="H22">
            <v>17.239999999999998</v>
          </cell>
          <cell r="I22">
            <v>5</v>
          </cell>
        </row>
        <row r="23">
          <cell r="C23" t="str">
            <v>Capital Small Finance Bank</v>
          </cell>
          <cell r="D23">
            <v>1</v>
          </cell>
          <cell r="I23">
            <v>1</v>
          </cell>
        </row>
        <row r="24">
          <cell r="C24" t="str">
            <v>Yes Bank</v>
          </cell>
        </row>
        <row r="25">
          <cell r="C25" t="str">
            <v>AXIS Bank</v>
          </cell>
          <cell r="D25">
            <v>3</v>
          </cell>
          <cell r="I25">
            <v>3</v>
          </cell>
        </row>
        <row r="26">
          <cell r="C26" t="str">
            <v>Bandhan Bank</v>
          </cell>
          <cell r="D26">
            <v>3</v>
          </cell>
          <cell r="I26">
            <v>3</v>
          </cell>
        </row>
        <row r="27">
          <cell r="C27" t="str">
            <v>TOTAL</v>
          </cell>
          <cell r="D27">
            <v>301</v>
          </cell>
          <cell r="E27">
            <v>121</v>
          </cell>
          <cell r="F27">
            <v>1762.78</v>
          </cell>
          <cell r="G27">
            <v>82</v>
          </cell>
          <cell r="H27">
            <v>1666.29</v>
          </cell>
          <cell r="I27">
            <v>155</v>
          </cell>
          <cell r="J27">
            <v>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">
          <cell r="B4" t="str">
            <v>State Bank of India</v>
          </cell>
          <cell r="C4">
            <v>512</v>
          </cell>
          <cell r="D4">
            <v>383</v>
          </cell>
          <cell r="E4">
            <v>14713.27</v>
          </cell>
          <cell r="F4">
            <v>383</v>
          </cell>
          <cell r="G4">
            <v>13249.45</v>
          </cell>
          <cell r="H4">
            <v>28</v>
          </cell>
          <cell r="I4">
            <v>101</v>
          </cell>
        </row>
        <row r="5">
          <cell r="B5" t="str">
            <v>Punjab National Bank</v>
          </cell>
          <cell r="C5">
            <v>387</v>
          </cell>
          <cell r="D5">
            <v>281</v>
          </cell>
          <cell r="E5">
            <v>7242.26</v>
          </cell>
          <cell r="F5">
            <v>269</v>
          </cell>
          <cell r="G5">
            <v>6381.59</v>
          </cell>
          <cell r="H5">
            <v>22</v>
          </cell>
          <cell r="I5">
            <v>84</v>
          </cell>
        </row>
        <row r="6">
          <cell r="B6" t="str">
            <v xml:space="preserve">Canara Bank </v>
          </cell>
          <cell r="C6">
            <v>342</v>
          </cell>
          <cell r="D6">
            <v>256</v>
          </cell>
          <cell r="E6">
            <v>5003.5600000000004</v>
          </cell>
          <cell r="F6">
            <v>248</v>
          </cell>
          <cell r="G6">
            <v>4315.3500000000004</v>
          </cell>
          <cell r="H6">
            <v>12</v>
          </cell>
          <cell r="I6">
            <v>74</v>
          </cell>
        </row>
        <row r="7">
          <cell r="B7" t="str">
            <v>Punjab &amp; Sind Bank</v>
          </cell>
          <cell r="C7">
            <v>336</v>
          </cell>
          <cell r="D7">
            <v>291</v>
          </cell>
          <cell r="E7">
            <v>10635.019050000001</v>
          </cell>
          <cell r="F7">
            <v>283</v>
          </cell>
          <cell r="G7">
            <v>9910.48</v>
          </cell>
          <cell r="H7">
            <v>17</v>
          </cell>
          <cell r="I7">
            <v>28</v>
          </cell>
        </row>
        <row r="8">
          <cell r="B8" t="str">
            <v>Punjab Gramin Bank</v>
          </cell>
          <cell r="C8">
            <v>150</v>
          </cell>
          <cell r="D8">
            <v>77</v>
          </cell>
          <cell r="E8">
            <v>1050.53</v>
          </cell>
          <cell r="F8">
            <v>73</v>
          </cell>
          <cell r="G8">
            <v>765.46</v>
          </cell>
          <cell r="H8">
            <v>9</v>
          </cell>
          <cell r="I8">
            <v>64</v>
          </cell>
        </row>
        <row r="9">
          <cell r="B9" t="str">
            <v xml:space="preserve">Indian Bank </v>
          </cell>
          <cell r="C9">
            <v>54</v>
          </cell>
          <cell r="D9">
            <v>44</v>
          </cell>
          <cell r="E9">
            <v>706.43</v>
          </cell>
          <cell r="F9">
            <v>43</v>
          </cell>
          <cell r="G9">
            <v>679.55</v>
          </cell>
          <cell r="H9">
            <v>0</v>
          </cell>
          <cell r="I9">
            <v>10</v>
          </cell>
        </row>
        <row r="10">
          <cell r="B10" t="str">
            <v>Central Bank of India</v>
          </cell>
          <cell r="C10">
            <v>55</v>
          </cell>
          <cell r="D10">
            <v>43</v>
          </cell>
          <cell r="E10">
            <v>1181.27</v>
          </cell>
          <cell r="F10">
            <v>42</v>
          </cell>
          <cell r="G10">
            <v>1129.93</v>
          </cell>
          <cell r="H10">
            <v>5</v>
          </cell>
          <cell r="I10">
            <v>7</v>
          </cell>
        </row>
        <row r="11">
          <cell r="B11" t="str">
            <v>UCO Bank</v>
          </cell>
          <cell r="C11">
            <v>92</v>
          </cell>
          <cell r="D11">
            <v>69</v>
          </cell>
          <cell r="E11">
            <v>1362.51</v>
          </cell>
          <cell r="F11">
            <v>65</v>
          </cell>
          <cell r="G11">
            <v>1221.73</v>
          </cell>
          <cell r="H11">
            <v>4</v>
          </cell>
          <cell r="I11">
            <v>19</v>
          </cell>
        </row>
        <row r="12">
          <cell r="B12" t="str">
            <v xml:space="preserve">Union Bank of India </v>
          </cell>
          <cell r="C12">
            <v>86</v>
          </cell>
          <cell r="D12">
            <v>61</v>
          </cell>
          <cell r="E12">
            <v>1860.57</v>
          </cell>
          <cell r="F12">
            <v>56</v>
          </cell>
          <cell r="G12">
            <v>1589.87</v>
          </cell>
          <cell r="H12">
            <v>10</v>
          </cell>
          <cell r="I12">
            <v>15</v>
          </cell>
        </row>
        <row r="13">
          <cell r="B13" t="str">
            <v>Bank of Baroda</v>
          </cell>
          <cell r="C13">
            <v>54</v>
          </cell>
          <cell r="D13">
            <v>30</v>
          </cell>
          <cell r="E13">
            <v>594.11</v>
          </cell>
          <cell r="F13">
            <v>28</v>
          </cell>
          <cell r="G13">
            <v>550.83000000000004</v>
          </cell>
          <cell r="H13">
            <v>10</v>
          </cell>
          <cell r="I13">
            <v>14</v>
          </cell>
        </row>
        <row r="14">
          <cell r="B14" t="str">
            <v>Bank of India</v>
          </cell>
          <cell r="C14">
            <v>39</v>
          </cell>
          <cell r="D14">
            <v>22</v>
          </cell>
          <cell r="E14">
            <v>559.46</v>
          </cell>
          <cell r="F14">
            <v>21</v>
          </cell>
          <cell r="G14">
            <v>403.02</v>
          </cell>
          <cell r="H14">
            <v>5</v>
          </cell>
          <cell r="I14">
            <v>12</v>
          </cell>
        </row>
        <row r="15">
          <cell r="B15" t="str">
            <v>Indian Overseas Bank</v>
          </cell>
          <cell r="C15">
            <v>27</v>
          </cell>
          <cell r="D15">
            <v>13</v>
          </cell>
          <cell r="E15">
            <v>330.73499320000002</v>
          </cell>
          <cell r="F15">
            <v>13</v>
          </cell>
          <cell r="G15">
            <v>322.61</v>
          </cell>
          <cell r="H15">
            <v>5</v>
          </cell>
          <cell r="I15">
            <v>9</v>
          </cell>
        </row>
        <row r="16">
          <cell r="B16" t="str">
            <v>HDFC Bank</v>
          </cell>
          <cell r="C16">
            <v>733</v>
          </cell>
          <cell r="D16">
            <v>628</v>
          </cell>
          <cell r="E16">
            <v>21299.48</v>
          </cell>
          <cell r="F16">
            <v>610</v>
          </cell>
          <cell r="G16">
            <v>19265.61</v>
          </cell>
          <cell r="H16">
            <v>35</v>
          </cell>
          <cell r="I16">
            <v>70</v>
          </cell>
        </row>
        <row r="17">
          <cell r="B17" t="str">
            <v>ICICI Bank</v>
          </cell>
          <cell r="C17">
            <v>44</v>
          </cell>
          <cell r="D17">
            <v>32</v>
          </cell>
          <cell r="E17">
            <v>1060.5</v>
          </cell>
          <cell r="F17">
            <v>31</v>
          </cell>
          <cell r="G17">
            <v>917.64</v>
          </cell>
          <cell r="H17">
            <v>9</v>
          </cell>
          <cell r="I17">
            <v>3</v>
          </cell>
        </row>
        <row r="18">
          <cell r="B18" t="str">
            <v xml:space="preserve">Kotak Mahindra Bank </v>
          </cell>
          <cell r="C18">
            <v>9</v>
          </cell>
          <cell r="D18">
            <v>6</v>
          </cell>
          <cell r="E18">
            <v>208.55190620000002</v>
          </cell>
          <cell r="F18">
            <v>5</v>
          </cell>
          <cell r="G18">
            <v>163.55000000000001</v>
          </cell>
          <cell r="H18">
            <v>2</v>
          </cell>
          <cell r="I18">
            <v>1</v>
          </cell>
        </row>
        <row r="19">
          <cell r="B19" t="str">
            <v>Au Small Finance Bank</v>
          </cell>
          <cell r="C19">
            <v>7</v>
          </cell>
          <cell r="D19">
            <v>7</v>
          </cell>
          <cell r="E19">
            <v>168.25</v>
          </cell>
          <cell r="F19">
            <v>7</v>
          </cell>
          <cell r="G19">
            <v>25</v>
          </cell>
          <cell r="H19">
            <v>0</v>
          </cell>
          <cell r="I19">
            <v>0</v>
          </cell>
        </row>
        <row r="20">
          <cell r="B20" t="str">
            <v>Federal Bank</v>
          </cell>
          <cell r="C20">
            <v>9</v>
          </cell>
          <cell r="D20">
            <v>5</v>
          </cell>
          <cell r="E20">
            <v>81.272216100000009</v>
          </cell>
          <cell r="F20">
            <v>5</v>
          </cell>
          <cell r="G20">
            <v>81.272216100000009</v>
          </cell>
          <cell r="H20">
            <v>3</v>
          </cell>
          <cell r="I20">
            <v>1</v>
          </cell>
        </row>
        <row r="21">
          <cell r="B21" t="str">
            <v>IDBI Bank</v>
          </cell>
          <cell r="C21">
            <v>13</v>
          </cell>
          <cell r="D21">
            <v>6</v>
          </cell>
          <cell r="E21">
            <v>85.098522799999998</v>
          </cell>
          <cell r="F21">
            <v>5</v>
          </cell>
          <cell r="G21">
            <v>52.139634999999998</v>
          </cell>
          <cell r="H21">
            <v>5</v>
          </cell>
          <cell r="I21">
            <v>2</v>
          </cell>
        </row>
        <row r="22">
          <cell r="B22" t="str">
            <v>Capital Small Finance Bank</v>
          </cell>
          <cell r="C22">
            <v>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2</v>
          </cell>
          <cell r="I22">
            <v>1</v>
          </cell>
        </row>
        <row r="23">
          <cell r="B23" t="str">
            <v>Yes Bank</v>
          </cell>
          <cell r="C23">
            <v>6</v>
          </cell>
          <cell r="D23">
            <v>1</v>
          </cell>
          <cell r="E23">
            <v>9.1300050000000006</v>
          </cell>
          <cell r="F23">
            <v>1</v>
          </cell>
          <cell r="G23">
            <v>4.9816399999999996</v>
          </cell>
          <cell r="H23">
            <v>0</v>
          </cell>
          <cell r="I23">
            <v>5</v>
          </cell>
        </row>
        <row r="24">
          <cell r="B24" t="str">
            <v>AXIS Bank</v>
          </cell>
          <cell r="C24">
            <v>10</v>
          </cell>
          <cell r="D24">
            <v>5</v>
          </cell>
          <cell r="E24">
            <v>395.75</v>
          </cell>
          <cell r="F24">
            <v>2</v>
          </cell>
          <cell r="G24">
            <v>390</v>
          </cell>
          <cell r="H24">
            <v>3</v>
          </cell>
          <cell r="I24">
            <v>2</v>
          </cell>
        </row>
        <row r="25">
          <cell r="B25" t="str">
            <v>Bandhan Bank</v>
          </cell>
          <cell r="C25">
            <v>2</v>
          </cell>
          <cell r="D25">
            <v>2</v>
          </cell>
          <cell r="E25">
            <v>2</v>
          </cell>
          <cell r="F25">
            <v>2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B4" t="str">
            <v xml:space="preserve">Punjab National Bank </v>
          </cell>
          <cell r="C4">
            <v>914</v>
          </cell>
          <cell r="D4">
            <v>128</v>
          </cell>
          <cell r="E4">
            <v>219</v>
          </cell>
          <cell r="F4">
            <v>220</v>
          </cell>
          <cell r="G4">
            <v>347</v>
          </cell>
          <cell r="H4">
            <v>914</v>
          </cell>
        </row>
        <row r="5">
          <cell r="B5" t="str">
            <v>Punjab &amp; Sind Bank</v>
          </cell>
          <cell r="C5">
            <v>635</v>
          </cell>
          <cell r="D5">
            <v>90</v>
          </cell>
          <cell r="E5">
            <v>152</v>
          </cell>
          <cell r="F5">
            <v>152</v>
          </cell>
          <cell r="G5">
            <v>241</v>
          </cell>
          <cell r="H5">
            <v>635</v>
          </cell>
        </row>
        <row r="6">
          <cell r="B6" t="str">
            <v>UCO Bank</v>
          </cell>
          <cell r="C6">
            <v>175</v>
          </cell>
          <cell r="D6">
            <v>25</v>
          </cell>
          <cell r="E6">
            <v>42</v>
          </cell>
          <cell r="F6">
            <v>42</v>
          </cell>
          <cell r="G6">
            <v>66</v>
          </cell>
          <cell r="H6">
            <v>175</v>
          </cell>
        </row>
        <row r="7">
          <cell r="B7" t="str">
            <v xml:space="preserve">Bank of Baroda </v>
          </cell>
          <cell r="C7">
            <v>177</v>
          </cell>
          <cell r="D7">
            <v>25</v>
          </cell>
          <cell r="E7">
            <v>42</v>
          </cell>
          <cell r="F7">
            <v>42</v>
          </cell>
          <cell r="G7">
            <v>68</v>
          </cell>
          <cell r="H7">
            <v>177</v>
          </cell>
        </row>
        <row r="8">
          <cell r="B8" t="str">
            <v>Bank of India</v>
          </cell>
          <cell r="C8">
            <v>157</v>
          </cell>
          <cell r="D8">
            <v>22</v>
          </cell>
          <cell r="E8">
            <v>37</v>
          </cell>
          <cell r="F8">
            <v>38</v>
          </cell>
          <cell r="G8">
            <v>60</v>
          </cell>
          <cell r="H8">
            <v>157</v>
          </cell>
        </row>
        <row r="9">
          <cell r="B9" t="str">
            <v>Bank of Maharashtra</v>
          </cell>
          <cell r="C9">
            <v>48</v>
          </cell>
          <cell r="D9">
            <v>7</v>
          </cell>
          <cell r="E9">
            <v>11</v>
          </cell>
          <cell r="F9">
            <v>12</v>
          </cell>
          <cell r="G9">
            <v>18</v>
          </cell>
          <cell r="H9">
            <v>48</v>
          </cell>
        </row>
        <row r="10">
          <cell r="B10" t="str">
            <v>Canara Bank</v>
          </cell>
          <cell r="C10">
            <v>263</v>
          </cell>
          <cell r="D10">
            <v>37</v>
          </cell>
          <cell r="E10">
            <v>63</v>
          </cell>
          <cell r="F10">
            <v>63</v>
          </cell>
          <cell r="G10">
            <v>100</v>
          </cell>
          <cell r="H10">
            <v>263</v>
          </cell>
        </row>
        <row r="11">
          <cell r="B11" t="str">
            <v>Central Bank Of India</v>
          </cell>
          <cell r="C11">
            <v>138</v>
          </cell>
          <cell r="D11">
            <v>19</v>
          </cell>
          <cell r="E11">
            <v>33</v>
          </cell>
          <cell r="F11">
            <v>34</v>
          </cell>
          <cell r="G11">
            <v>52</v>
          </cell>
          <cell r="H11">
            <v>138</v>
          </cell>
        </row>
        <row r="12">
          <cell r="B12" t="str">
            <v>Indian Bank</v>
          </cell>
          <cell r="C12">
            <v>211</v>
          </cell>
          <cell r="D12">
            <v>30</v>
          </cell>
          <cell r="E12">
            <v>50</v>
          </cell>
          <cell r="F12">
            <v>51</v>
          </cell>
          <cell r="G12">
            <v>80</v>
          </cell>
          <cell r="H12">
            <v>211</v>
          </cell>
        </row>
        <row r="13">
          <cell r="B13" t="str">
            <v xml:space="preserve">Indian Overseas Bank </v>
          </cell>
          <cell r="C13">
            <v>101</v>
          </cell>
          <cell r="D13">
            <v>14</v>
          </cell>
          <cell r="E13">
            <v>24</v>
          </cell>
          <cell r="F13">
            <v>25</v>
          </cell>
          <cell r="G13">
            <v>38</v>
          </cell>
          <cell r="H13">
            <v>101</v>
          </cell>
        </row>
        <row r="14">
          <cell r="B14" t="str">
            <v xml:space="preserve">State Bank Of India </v>
          </cell>
          <cell r="C14">
            <v>882</v>
          </cell>
          <cell r="D14">
            <v>123</v>
          </cell>
          <cell r="E14">
            <v>212</v>
          </cell>
          <cell r="F14">
            <v>212</v>
          </cell>
          <cell r="G14">
            <v>335</v>
          </cell>
          <cell r="H14">
            <v>882</v>
          </cell>
        </row>
        <row r="15">
          <cell r="B15" t="str">
            <v xml:space="preserve">Union Bank Of India </v>
          </cell>
          <cell r="C15">
            <v>243</v>
          </cell>
          <cell r="D15">
            <v>35</v>
          </cell>
          <cell r="E15">
            <v>58</v>
          </cell>
          <cell r="F15">
            <v>58</v>
          </cell>
          <cell r="G15">
            <v>92</v>
          </cell>
          <cell r="H15">
            <v>243</v>
          </cell>
        </row>
        <row r="16">
          <cell r="B16" t="str">
            <v>IDBI Bank</v>
          </cell>
          <cell r="C16">
            <v>81</v>
          </cell>
          <cell r="D16">
            <v>11</v>
          </cell>
          <cell r="E16">
            <v>19</v>
          </cell>
          <cell r="F16">
            <v>20</v>
          </cell>
          <cell r="G16">
            <v>31</v>
          </cell>
          <cell r="H16">
            <v>81</v>
          </cell>
        </row>
        <row r="17">
          <cell r="B17" t="str">
            <v>HDFC Bank</v>
          </cell>
          <cell r="C17">
            <v>597</v>
          </cell>
          <cell r="D17">
            <v>84</v>
          </cell>
          <cell r="E17">
            <v>143</v>
          </cell>
          <cell r="F17">
            <v>143</v>
          </cell>
          <cell r="G17">
            <v>227</v>
          </cell>
          <cell r="H17">
            <v>597</v>
          </cell>
        </row>
        <row r="18">
          <cell r="B18" t="str">
            <v>ICICI Bank</v>
          </cell>
          <cell r="C18">
            <v>314</v>
          </cell>
          <cell r="D18">
            <v>44</v>
          </cell>
          <cell r="E18">
            <v>75</v>
          </cell>
          <cell r="F18">
            <v>76</v>
          </cell>
          <cell r="G18">
            <v>119</v>
          </cell>
          <cell r="H18">
            <v>314</v>
          </cell>
        </row>
        <row r="19">
          <cell r="B19" t="str">
            <v>Kotak Mahindra Bank</v>
          </cell>
          <cell r="C19">
            <v>100</v>
          </cell>
          <cell r="D19">
            <v>14</v>
          </cell>
          <cell r="E19">
            <v>24</v>
          </cell>
          <cell r="F19">
            <v>24</v>
          </cell>
          <cell r="G19">
            <v>38</v>
          </cell>
          <cell r="H19">
            <v>100</v>
          </cell>
        </row>
        <row r="20">
          <cell r="B20" t="str">
            <v>Yes Bank</v>
          </cell>
          <cell r="C20">
            <v>101</v>
          </cell>
          <cell r="D20">
            <v>14</v>
          </cell>
          <cell r="E20">
            <v>24</v>
          </cell>
          <cell r="F20">
            <v>25</v>
          </cell>
          <cell r="G20">
            <v>38</v>
          </cell>
          <cell r="H20">
            <v>101</v>
          </cell>
        </row>
        <row r="21">
          <cell r="B21" t="str">
            <v xml:space="preserve">Federal Bank </v>
          </cell>
          <cell r="C21">
            <v>35</v>
          </cell>
          <cell r="D21">
            <v>5</v>
          </cell>
          <cell r="E21">
            <v>8</v>
          </cell>
          <cell r="F21">
            <v>9</v>
          </cell>
          <cell r="G21">
            <v>13</v>
          </cell>
          <cell r="H21">
            <v>35</v>
          </cell>
        </row>
        <row r="22">
          <cell r="B22" t="str">
            <v>J&amp;K Bank</v>
          </cell>
          <cell r="C22">
            <v>18</v>
          </cell>
          <cell r="D22">
            <v>3</v>
          </cell>
          <cell r="E22">
            <v>4</v>
          </cell>
          <cell r="F22">
            <v>4</v>
          </cell>
          <cell r="G22">
            <v>7</v>
          </cell>
          <cell r="H22">
            <v>18</v>
          </cell>
        </row>
        <row r="23">
          <cell r="B23" t="str">
            <v>IndusInd Bank</v>
          </cell>
          <cell r="C23">
            <v>164</v>
          </cell>
          <cell r="D23">
            <v>23</v>
          </cell>
          <cell r="E23">
            <v>39</v>
          </cell>
          <cell r="F23">
            <v>40</v>
          </cell>
          <cell r="G23">
            <v>62</v>
          </cell>
          <cell r="H23">
            <v>164</v>
          </cell>
        </row>
        <row r="24">
          <cell r="B24" t="str">
            <v>AXIS Bank</v>
          </cell>
          <cell r="C24">
            <v>387</v>
          </cell>
          <cell r="D24">
            <v>54</v>
          </cell>
          <cell r="E24">
            <v>93</v>
          </cell>
          <cell r="F24">
            <v>93</v>
          </cell>
          <cell r="G24">
            <v>147</v>
          </cell>
          <cell r="H24">
            <v>387</v>
          </cell>
        </row>
        <row r="25">
          <cell r="B25" t="str">
            <v xml:space="preserve">Punjab Gramin Bank </v>
          </cell>
          <cell r="C25">
            <v>446</v>
          </cell>
          <cell r="D25">
            <v>62</v>
          </cell>
          <cell r="E25">
            <v>107</v>
          </cell>
          <cell r="F25">
            <v>107</v>
          </cell>
          <cell r="G25">
            <v>170</v>
          </cell>
          <cell r="H25">
            <v>446</v>
          </cell>
        </row>
        <row r="26">
          <cell r="B26" t="str">
            <v>TOTAL</v>
          </cell>
          <cell r="C26">
            <v>6187</v>
          </cell>
          <cell r="D26">
            <v>869</v>
          </cell>
          <cell r="E26">
            <v>1479</v>
          </cell>
          <cell r="F26">
            <v>1490</v>
          </cell>
          <cell r="G26">
            <v>2349</v>
          </cell>
          <cell r="H26">
            <v>6187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anc Pendency"/>
      <sheetName val="Sheet3"/>
      <sheetName val="Sheet4"/>
      <sheetName val="Disb Pendency"/>
    </sheetNames>
    <sheetDataSet>
      <sheetData sheetId="0"/>
      <sheetData sheetId="1"/>
      <sheetData sheetId="2"/>
      <sheetData sheetId="3"/>
      <sheetData sheetId="4">
        <row r="3">
          <cell r="B3" t="str">
            <v>AXIS BANK</v>
          </cell>
          <cell r="C3">
            <v>3</v>
          </cell>
        </row>
        <row r="4">
          <cell r="B4" t="str">
            <v>BANK OF BARODA</v>
          </cell>
          <cell r="C4">
            <v>4</v>
          </cell>
        </row>
        <row r="5">
          <cell r="B5" t="str">
            <v>BANK OF INDIA</v>
          </cell>
          <cell r="C5">
            <v>4</v>
          </cell>
        </row>
        <row r="6">
          <cell r="B6" t="str">
            <v>BANK OF MAHARASHTRA</v>
          </cell>
          <cell r="C6">
            <v>1</v>
          </cell>
        </row>
        <row r="7">
          <cell r="B7" t="str">
            <v>CANARA BANK</v>
          </cell>
          <cell r="C7">
            <v>20</v>
          </cell>
        </row>
        <row r="8">
          <cell r="B8" t="str">
            <v>CENTRAL BANK OF INDIA</v>
          </cell>
          <cell r="C8">
            <v>5</v>
          </cell>
        </row>
        <row r="9">
          <cell r="B9" t="str">
            <v>HDFC BANK</v>
          </cell>
          <cell r="C9">
            <v>17</v>
          </cell>
        </row>
        <row r="10">
          <cell r="B10" t="str">
            <v>ICICI BANK LIMITED</v>
          </cell>
          <cell r="C10">
            <v>2</v>
          </cell>
        </row>
        <row r="11">
          <cell r="B11" t="str">
            <v>INDIAN OVERSEAS BANK</v>
          </cell>
          <cell r="C11">
            <v>2</v>
          </cell>
        </row>
        <row r="12">
          <cell r="B12" t="str">
            <v>PUNJAB AND SIND BANK</v>
          </cell>
          <cell r="C12">
            <v>9</v>
          </cell>
        </row>
        <row r="13">
          <cell r="B13" t="str">
            <v>PUNJAB GRAMIN BANK</v>
          </cell>
          <cell r="C13">
            <v>10</v>
          </cell>
        </row>
        <row r="14">
          <cell r="B14" t="str">
            <v>PUNJAB NATIONAL BANK</v>
          </cell>
          <cell r="C14">
            <v>13</v>
          </cell>
        </row>
        <row r="15">
          <cell r="B15" t="str">
            <v>STATE BANK OF INDIA</v>
          </cell>
          <cell r="C15">
            <v>35</v>
          </cell>
        </row>
        <row r="16">
          <cell r="B16" t="str">
            <v>UCO BANK</v>
          </cell>
          <cell r="C16">
            <v>8</v>
          </cell>
        </row>
        <row r="17">
          <cell r="B17" t="str">
            <v>UNION BANK OF INDIA</v>
          </cell>
          <cell r="C17">
            <v>6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9"/>
  <sheetViews>
    <sheetView workbookViewId="0">
      <pane ySplit="3" topLeftCell="A4" activePane="bottomLeft" state="frozen"/>
      <selection pane="bottomLeft" activeCell="F8" sqref="F8"/>
    </sheetView>
  </sheetViews>
  <sheetFormatPr defaultRowHeight="14.4" x14ac:dyDescent="0.3"/>
  <cols>
    <col min="2" max="2" width="29.88671875" bestFit="1" customWidth="1"/>
    <col min="3" max="3" width="12.5546875" bestFit="1" customWidth="1"/>
    <col min="4" max="4" width="8.109375" bestFit="1" customWidth="1"/>
    <col min="5" max="5" width="15.6640625" customWidth="1"/>
    <col min="6" max="6" width="11.5546875" customWidth="1"/>
    <col min="7" max="7" width="12.88671875" customWidth="1"/>
    <col min="8" max="8" width="12.33203125" customWidth="1"/>
    <col min="9" max="9" width="13.21875" customWidth="1"/>
    <col min="10" max="10" width="23.5546875" bestFit="1" customWidth="1"/>
    <col min="11" max="11" width="14.21875" bestFit="1" customWidth="1"/>
    <col min="18" max="18" width="10" bestFit="1" customWidth="1"/>
  </cols>
  <sheetData>
    <row r="2" spans="1:21" ht="21" x14ac:dyDescent="0.4">
      <c r="A2" s="25" t="s">
        <v>42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21" ht="168" x14ac:dyDescent="0.3">
      <c r="A3" s="13" t="s">
        <v>0</v>
      </c>
      <c r="B3" s="14" t="s">
        <v>1</v>
      </c>
      <c r="C3" s="14" t="s">
        <v>43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13" t="s">
        <v>8</v>
      </c>
      <c r="K3" s="13" t="s">
        <v>9</v>
      </c>
      <c r="L3" s="10" t="s">
        <v>3</v>
      </c>
      <c r="M3" s="1" t="s">
        <v>4</v>
      </c>
      <c r="N3" s="1" t="s">
        <v>6</v>
      </c>
      <c r="O3" s="1" t="s">
        <v>8</v>
      </c>
      <c r="P3" s="1" t="s">
        <v>9</v>
      </c>
      <c r="Q3" t="s">
        <v>35</v>
      </c>
      <c r="R3" t="s">
        <v>36</v>
      </c>
      <c r="S3" t="s">
        <v>37</v>
      </c>
      <c r="T3" t="s">
        <v>38</v>
      </c>
      <c r="U3" t="s">
        <v>39</v>
      </c>
    </row>
    <row r="4" spans="1:21" ht="21" x14ac:dyDescent="0.4">
      <c r="A4" s="13">
        <v>1</v>
      </c>
      <c r="B4" s="14" t="s">
        <v>10</v>
      </c>
      <c r="C4" s="15">
        <v>882</v>
      </c>
      <c r="D4" s="16">
        <v>335</v>
      </c>
      <c r="E4" s="13">
        <f>VLOOKUP(B4,[1]Sheet1!$C$5:$D$27,2,0)</f>
        <v>45</v>
      </c>
      <c r="F4" s="17">
        <f>VLOOKUP(B4,[1]Sheet1!$C$5:$E$27,3,0)</f>
        <v>15</v>
      </c>
      <c r="G4" s="17">
        <f>VLOOKUP(B4,[1]Sheet1!$C$5:$F$27,4,0)</f>
        <v>276.88</v>
      </c>
      <c r="H4" s="17">
        <f>VLOOKUP(B4,[1]Sheet1!$C$5:$G$27,5,0)</f>
        <v>10</v>
      </c>
      <c r="I4" s="17">
        <f>VLOOKUP(B4,[1]Sheet1!$C$5:$H$27,6,0)</f>
        <v>298.64999999999998</v>
      </c>
      <c r="J4" s="17">
        <f>VLOOKUP(B4,[1]Sheet1!$C$5:$I$27,7,0)</f>
        <v>26</v>
      </c>
      <c r="K4" s="17">
        <f>VLOOKUP(B4,[1]Sheet1!$C$5:$J$27,8,0)</f>
        <v>1</v>
      </c>
      <c r="L4">
        <f>E4+Q4</f>
        <v>557</v>
      </c>
      <c r="M4">
        <f>F4+R4</f>
        <v>398</v>
      </c>
      <c r="N4">
        <f>H4+S4</f>
        <v>393</v>
      </c>
      <c r="O4">
        <f>J4+T4</f>
        <v>54</v>
      </c>
      <c r="P4">
        <f>K4+U4</f>
        <v>102</v>
      </c>
      <c r="Q4">
        <f>VLOOKUP(B4,[2]Sheet1!$B$4:$C$24,2,0)</f>
        <v>512</v>
      </c>
      <c r="R4">
        <f>VLOOKUP(B4,[2]Sheet1!$B$4:$D$24,3,0)</f>
        <v>383</v>
      </c>
      <c r="S4">
        <f>VLOOKUP(B4,[2]Sheet1!$B$4:$F$25,5,0)</f>
        <v>383</v>
      </c>
      <c r="T4">
        <f>VLOOKUP(B4,[2]Sheet1!$B$4:$H$24,7,0)</f>
        <v>28</v>
      </c>
      <c r="U4">
        <f>VLOOKUP(B4,[2]Sheet1!$B$4:$I$24,8,0)</f>
        <v>101</v>
      </c>
    </row>
    <row r="5" spans="1:21" ht="21" x14ac:dyDescent="0.4">
      <c r="A5" s="13">
        <v>2</v>
      </c>
      <c r="B5" s="14" t="s">
        <v>11</v>
      </c>
      <c r="C5" s="15">
        <v>914</v>
      </c>
      <c r="D5" s="16">
        <v>347</v>
      </c>
      <c r="E5" s="13">
        <f>VLOOKUP(B5,[1]Sheet1!$C$5:$D$27,2,0)</f>
        <v>43</v>
      </c>
      <c r="F5" s="17">
        <f>VLOOKUP(B5,[1]Sheet1!$C$5:$E$27,3,0)</f>
        <v>17</v>
      </c>
      <c r="G5" s="17">
        <f>VLOOKUP(B5,[1]Sheet1!$C$5:$F$27,4,0)</f>
        <v>208.05</v>
      </c>
      <c r="H5" s="17">
        <f>VLOOKUP(B5,[1]Sheet1!$C$5:$G$27,5,0)</f>
        <v>12</v>
      </c>
      <c r="I5" s="17">
        <f>VLOOKUP(B5,[1]Sheet1!$C$5:$H$27,6,0)</f>
        <v>188.8</v>
      </c>
      <c r="J5" s="17">
        <f>VLOOKUP(B5,[1]Sheet1!$C$5:$I$27,7,0)</f>
        <v>24</v>
      </c>
      <c r="K5" s="17">
        <f>VLOOKUP(B5,[1]Sheet1!$C$5:$J$27,8,0)</f>
        <v>1</v>
      </c>
      <c r="L5">
        <f t="shared" ref="L5:L28" si="0">E5+Q5</f>
        <v>430</v>
      </c>
      <c r="M5">
        <f t="shared" ref="M5:M28" si="1">F5+R5</f>
        <v>298</v>
      </c>
      <c r="N5">
        <f t="shared" ref="N5:N28" si="2">H5+S5</f>
        <v>281</v>
      </c>
      <c r="O5">
        <f t="shared" ref="O5:O28" si="3">J5+T5</f>
        <v>46</v>
      </c>
      <c r="P5">
        <f t="shared" ref="P5:P28" si="4">K5+U5</f>
        <v>85</v>
      </c>
      <c r="Q5">
        <f>VLOOKUP(B5,[2]Sheet1!$B$4:$C$24,2,0)</f>
        <v>387</v>
      </c>
      <c r="R5">
        <f>VLOOKUP(B5,[2]Sheet1!$B$4:$D$24,3,0)</f>
        <v>281</v>
      </c>
      <c r="S5">
        <f>VLOOKUP(B5,[2]Sheet1!$B$4:$F$25,5,0)</f>
        <v>269</v>
      </c>
      <c r="T5">
        <f>VLOOKUP(B5,[2]Sheet1!$B$4:$H$24,7,0)</f>
        <v>22</v>
      </c>
      <c r="U5">
        <f>VLOOKUP(B5,[2]Sheet1!$B$4:$I$24,8,0)</f>
        <v>84</v>
      </c>
    </row>
    <row r="6" spans="1:21" ht="21" x14ac:dyDescent="0.4">
      <c r="A6" s="13">
        <v>3</v>
      </c>
      <c r="B6" s="14" t="s">
        <v>12</v>
      </c>
      <c r="C6" s="15">
        <v>263</v>
      </c>
      <c r="D6" s="16">
        <v>100</v>
      </c>
      <c r="E6" s="13">
        <f>VLOOKUP(B6,[1]Sheet1!$C$5:$D$27,2,0)</f>
        <v>37</v>
      </c>
      <c r="F6" s="17">
        <f>VLOOKUP(B6,[1]Sheet1!$C$5:$E$27,3,0)</f>
        <v>19</v>
      </c>
      <c r="G6" s="17">
        <f>VLOOKUP(B6,[1]Sheet1!$C$5:$F$27,4,0)</f>
        <v>160.88</v>
      </c>
      <c r="H6" s="17">
        <f>VLOOKUP(B6,[1]Sheet1!$C$5:$G$27,5,0)</f>
        <v>13</v>
      </c>
      <c r="I6" s="17">
        <f>VLOOKUP(B6,[1]Sheet1!$C$5:$H$27,6,0)</f>
        <v>160.87</v>
      </c>
      <c r="J6" s="17">
        <f>VLOOKUP(B6,[1]Sheet1!$C$5:$I$27,7,0)</f>
        <v>12</v>
      </c>
      <c r="K6" s="17">
        <f>VLOOKUP(B6,[1]Sheet1!$C$5:$J$27,8,0)</f>
        <v>1</v>
      </c>
      <c r="L6">
        <f t="shared" si="0"/>
        <v>379</v>
      </c>
      <c r="M6">
        <f t="shared" si="1"/>
        <v>275</v>
      </c>
      <c r="N6">
        <f t="shared" si="2"/>
        <v>261</v>
      </c>
      <c r="O6">
        <f t="shared" si="3"/>
        <v>24</v>
      </c>
      <c r="P6">
        <f t="shared" si="4"/>
        <v>75</v>
      </c>
      <c r="Q6">
        <f>VLOOKUP(B6,[2]Sheet1!$B$4:$C$24,2,0)</f>
        <v>342</v>
      </c>
      <c r="R6">
        <f>VLOOKUP(B6,[2]Sheet1!$B$4:$D$24,3,0)</f>
        <v>256</v>
      </c>
      <c r="S6">
        <f>VLOOKUP(B6,[2]Sheet1!$B$4:$F$25,5,0)</f>
        <v>248</v>
      </c>
      <c r="T6">
        <f>VLOOKUP(B6,[2]Sheet1!$B$4:$H$24,7,0)</f>
        <v>12</v>
      </c>
      <c r="U6">
        <f>VLOOKUP(B6,[2]Sheet1!$B$4:$I$24,8,0)</f>
        <v>74</v>
      </c>
    </row>
    <row r="7" spans="1:21" ht="21" x14ac:dyDescent="0.4">
      <c r="A7" s="13">
        <v>4</v>
      </c>
      <c r="B7" s="14" t="s">
        <v>13</v>
      </c>
      <c r="C7" s="18">
        <f>VLOOKUP(B7, [3]Sheet1!$B$4:$C$25,2,0)</f>
        <v>635</v>
      </c>
      <c r="D7" s="13">
        <f>VLOOKUP(B7,[3]Sheet1!$B$4:$I$26,8,0)</f>
        <v>0</v>
      </c>
      <c r="E7" s="13">
        <f>VLOOKUP(B7,[1]Sheet1!$C$5:$D$27,2,0)</f>
        <v>24</v>
      </c>
      <c r="F7" s="17">
        <f>VLOOKUP(B7,[1]Sheet1!$C$5:$E$27,3,0)</f>
        <v>4</v>
      </c>
      <c r="G7" s="17">
        <f>VLOOKUP(B7,[1]Sheet1!$C$5:$F$27,4,0)</f>
        <v>79.38</v>
      </c>
      <c r="H7" s="17">
        <f>VLOOKUP(B7,[1]Sheet1!$C$5:$G$27,5,0)</f>
        <v>3</v>
      </c>
      <c r="I7" s="17">
        <f>VLOOKUP(B7,[1]Sheet1!$C$5:$H$27,6,0)</f>
        <v>48.52</v>
      </c>
      <c r="J7" s="17">
        <f>VLOOKUP(B7,[1]Sheet1!$C$5:$I$27,7,0)</f>
        <v>20</v>
      </c>
      <c r="K7" s="17">
        <f>VLOOKUP(B7,[1]Sheet1!$C$5:$J$27,8,0)</f>
        <v>0</v>
      </c>
      <c r="L7">
        <f t="shared" si="0"/>
        <v>360</v>
      </c>
      <c r="M7">
        <f t="shared" si="1"/>
        <v>295</v>
      </c>
      <c r="N7">
        <f t="shared" si="2"/>
        <v>286</v>
      </c>
      <c r="O7">
        <f t="shared" si="3"/>
        <v>37</v>
      </c>
      <c r="P7">
        <f t="shared" si="4"/>
        <v>28</v>
      </c>
      <c r="Q7">
        <f>VLOOKUP(B7,[2]Sheet1!$B$4:$C$24,2,0)</f>
        <v>336</v>
      </c>
      <c r="R7">
        <f>VLOOKUP(B7,[2]Sheet1!$B$4:$D$24,3,0)</f>
        <v>291</v>
      </c>
      <c r="S7">
        <f>VLOOKUP(B7,[2]Sheet1!$B$4:$F$25,5,0)</f>
        <v>283</v>
      </c>
      <c r="T7">
        <f>VLOOKUP(B7,[2]Sheet1!$B$4:$H$24,7,0)</f>
        <v>17</v>
      </c>
      <c r="U7">
        <f>VLOOKUP(B7,[2]Sheet1!$B$4:$I$24,8,0)</f>
        <v>28</v>
      </c>
    </row>
    <row r="8" spans="1:21" ht="21" x14ac:dyDescent="0.4">
      <c r="A8" s="13">
        <v>5</v>
      </c>
      <c r="B8" s="14" t="s">
        <v>14</v>
      </c>
      <c r="C8" s="15">
        <v>446</v>
      </c>
      <c r="D8" s="16">
        <v>169</v>
      </c>
      <c r="E8" s="13">
        <f>VLOOKUP(B8,[1]Sheet1!$C$5:$D$27,2,0)</f>
        <v>11</v>
      </c>
      <c r="F8" s="17">
        <f>VLOOKUP(B8,[1]Sheet1!$C$5:$E$27,3,0)</f>
        <v>8</v>
      </c>
      <c r="G8" s="17">
        <f>VLOOKUP(B8,[1]Sheet1!$C$5:$F$27,4,0)</f>
        <v>49.68</v>
      </c>
      <c r="H8" s="17">
        <f>VLOOKUP(B8,[1]Sheet1!$C$5:$G$27,5,0)</f>
        <v>3</v>
      </c>
      <c r="I8" s="17">
        <f>VLOOKUP(B8,[1]Sheet1!$C$5:$H$27,6,0)</f>
        <v>45.98</v>
      </c>
      <c r="J8" s="17">
        <f>VLOOKUP(B8,[1]Sheet1!$C$5:$I$27,7,0)</f>
        <v>3</v>
      </c>
      <c r="K8" s="17">
        <f>VLOOKUP(B8,[1]Sheet1!$C$5:$J$27,8,0)</f>
        <v>0</v>
      </c>
      <c r="L8">
        <f t="shared" si="0"/>
        <v>161</v>
      </c>
      <c r="M8">
        <f t="shared" si="1"/>
        <v>85</v>
      </c>
      <c r="N8">
        <f t="shared" si="2"/>
        <v>76</v>
      </c>
      <c r="O8">
        <f t="shared" si="3"/>
        <v>12</v>
      </c>
      <c r="P8">
        <f t="shared" si="4"/>
        <v>64</v>
      </c>
      <c r="Q8">
        <f>VLOOKUP(B8,[2]Sheet1!$B$4:$C$24,2,0)</f>
        <v>150</v>
      </c>
      <c r="R8">
        <f>VLOOKUP(B8,[2]Sheet1!$B$4:$D$24,3,0)</f>
        <v>77</v>
      </c>
      <c r="S8">
        <f>VLOOKUP(B8,[2]Sheet1!$B$4:$F$25,5,0)</f>
        <v>73</v>
      </c>
      <c r="T8">
        <f>VLOOKUP(B8,[2]Sheet1!$B$4:$H$24,7,0)</f>
        <v>9</v>
      </c>
      <c r="U8">
        <f>VLOOKUP(B8,[2]Sheet1!$B$4:$I$24,8,0)</f>
        <v>64</v>
      </c>
    </row>
    <row r="9" spans="1:21" ht="21" x14ac:dyDescent="0.4">
      <c r="A9" s="13">
        <v>6</v>
      </c>
      <c r="B9" s="14" t="s">
        <v>15</v>
      </c>
      <c r="C9" s="15">
        <v>211</v>
      </c>
      <c r="D9" s="16">
        <v>80</v>
      </c>
      <c r="E9" s="13">
        <f>VLOOKUP(B9,[1]Sheet1!$C$5:$D$27,2,0)</f>
        <v>7</v>
      </c>
      <c r="F9" s="17">
        <f>VLOOKUP(B9,[1]Sheet1!$C$5:$E$27,3,0)</f>
        <v>0</v>
      </c>
      <c r="G9" s="17">
        <f>VLOOKUP(B9,[1]Sheet1!$C$5:$F$27,4,0)</f>
        <v>0</v>
      </c>
      <c r="H9" s="17">
        <f>VLOOKUP(B9,[1]Sheet1!$C$5:$G$27,5,0)</f>
        <v>0</v>
      </c>
      <c r="I9" s="17">
        <f>VLOOKUP(B9,[1]Sheet1!$C$5:$H$27,6,0)</f>
        <v>0</v>
      </c>
      <c r="J9" s="17">
        <f>VLOOKUP(B9,[1]Sheet1!$C$5:$I$27,7,0)</f>
        <v>7</v>
      </c>
      <c r="K9" s="17">
        <f>VLOOKUP(B9,[1]Sheet1!$C$5:$J$27,8,0)</f>
        <v>0</v>
      </c>
      <c r="L9">
        <f t="shared" si="0"/>
        <v>61</v>
      </c>
      <c r="M9">
        <f t="shared" si="1"/>
        <v>44</v>
      </c>
      <c r="N9">
        <f t="shared" si="2"/>
        <v>43</v>
      </c>
      <c r="O9">
        <f t="shared" si="3"/>
        <v>7</v>
      </c>
      <c r="P9">
        <f t="shared" si="4"/>
        <v>10</v>
      </c>
      <c r="Q9">
        <f>VLOOKUP(B9,[2]Sheet1!$B$4:$C$24,2,0)</f>
        <v>54</v>
      </c>
      <c r="R9">
        <f>VLOOKUP(B9,[2]Sheet1!$B$4:$D$24,3,0)</f>
        <v>44</v>
      </c>
      <c r="S9">
        <f>VLOOKUP(B9,[2]Sheet1!$B$4:$F$25,5,0)</f>
        <v>43</v>
      </c>
      <c r="T9">
        <f>VLOOKUP(B9,[2]Sheet1!$B$4:$H$24,7,0)</f>
        <v>0</v>
      </c>
      <c r="U9">
        <f>VLOOKUP(B9,[2]Sheet1!$B$4:$I$24,8,0)</f>
        <v>10</v>
      </c>
    </row>
    <row r="10" spans="1:21" ht="21" x14ac:dyDescent="0.4">
      <c r="A10" s="13">
        <v>7</v>
      </c>
      <c r="B10" s="14" t="s">
        <v>16</v>
      </c>
      <c r="C10" s="18">
        <f>VLOOKUP(B10, [3]Sheet1!$B$4:$C$25,2,0)</f>
        <v>138</v>
      </c>
      <c r="D10" s="13">
        <f>VLOOKUP(B10,[3]Sheet1!$B$4:$I$26,8,0)</f>
        <v>0</v>
      </c>
      <c r="E10" s="13">
        <f>VLOOKUP(B10,[1]Sheet1!$C$5:$D$27,2,0)</f>
        <v>8</v>
      </c>
      <c r="F10" s="17">
        <f>VLOOKUP(B10,[1]Sheet1!$C$5:$E$27,3,0)</f>
        <v>1</v>
      </c>
      <c r="G10" s="17">
        <f>VLOOKUP(B10,[1]Sheet1!$C$5:$F$27,4,0)</f>
        <v>69.760000000000005</v>
      </c>
      <c r="H10" s="17">
        <f>VLOOKUP(B10,[1]Sheet1!$C$5:$G$27,5,0)</f>
        <v>1</v>
      </c>
      <c r="I10" s="17">
        <f>VLOOKUP(B10,[1]Sheet1!$C$5:$H$27,6,0)</f>
        <v>69.760000000000005</v>
      </c>
      <c r="J10" s="17">
        <f>VLOOKUP(B10,[1]Sheet1!$C$5:$I$27,7,0)</f>
        <v>5</v>
      </c>
      <c r="K10" s="17">
        <f>VLOOKUP(B10,[1]Sheet1!$C$5:$J$27,8,0)</f>
        <v>1</v>
      </c>
      <c r="L10">
        <f t="shared" si="0"/>
        <v>63</v>
      </c>
      <c r="M10">
        <f t="shared" si="1"/>
        <v>44</v>
      </c>
      <c r="N10">
        <f t="shared" si="2"/>
        <v>43</v>
      </c>
      <c r="O10">
        <f t="shared" si="3"/>
        <v>10</v>
      </c>
      <c r="P10">
        <f t="shared" si="4"/>
        <v>8</v>
      </c>
      <c r="Q10">
        <f>VLOOKUP(B10,[2]Sheet1!$B$4:$C$24,2,0)</f>
        <v>55</v>
      </c>
      <c r="R10">
        <f>VLOOKUP(B10,[2]Sheet1!$B$4:$D$24,3,0)</f>
        <v>43</v>
      </c>
      <c r="S10">
        <f>VLOOKUP(B10,[2]Sheet1!$B$4:$F$25,5,0)</f>
        <v>42</v>
      </c>
      <c r="T10">
        <f>VLOOKUP(B10,[2]Sheet1!$B$4:$H$24,7,0)</f>
        <v>5</v>
      </c>
      <c r="U10">
        <f>VLOOKUP(B10,[2]Sheet1!$B$4:$I$24,8,0)</f>
        <v>7</v>
      </c>
    </row>
    <row r="11" spans="1:21" ht="21" x14ac:dyDescent="0.4">
      <c r="A11" s="13">
        <v>8</v>
      </c>
      <c r="B11" s="14" t="s">
        <v>17</v>
      </c>
      <c r="C11" s="18">
        <f>VLOOKUP(B11, [3]Sheet1!$B$4:$C$25,2,0)</f>
        <v>175</v>
      </c>
      <c r="D11" s="13">
        <f>VLOOKUP(B11,[3]Sheet1!$B$4:$I$26,8,0)</f>
        <v>0</v>
      </c>
      <c r="E11" s="13">
        <f>VLOOKUP(B11,[1]Sheet1!$C$5:$D$27,2,0)</f>
        <v>7</v>
      </c>
      <c r="F11" s="17">
        <f>VLOOKUP(B11,[1]Sheet1!$C$5:$E$27,3,0)</f>
        <v>4</v>
      </c>
      <c r="G11" s="17">
        <f>VLOOKUP(B11,[1]Sheet1!$C$5:$F$27,4,0)</f>
        <v>40</v>
      </c>
      <c r="H11" s="17">
        <f>VLOOKUP(B11,[1]Sheet1!$C$5:$G$27,5,0)</f>
        <v>1</v>
      </c>
      <c r="I11" s="17">
        <f>VLOOKUP(B11,[1]Sheet1!$C$5:$H$27,6,0)</f>
        <v>31.68</v>
      </c>
      <c r="J11" s="17">
        <f>VLOOKUP(B11,[1]Sheet1!$C$5:$I$27,7,0)</f>
        <v>2</v>
      </c>
      <c r="K11" s="17">
        <f>VLOOKUP(B11,[1]Sheet1!$C$5:$J$27,8,0)</f>
        <v>1</v>
      </c>
      <c r="L11">
        <f t="shared" si="0"/>
        <v>99</v>
      </c>
      <c r="M11">
        <f t="shared" si="1"/>
        <v>73</v>
      </c>
      <c r="N11">
        <f t="shared" si="2"/>
        <v>66</v>
      </c>
      <c r="O11">
        <f t="shared" si="3"/>
        <v>6</v>
      </c>
      <c r="P11">
        <f t="shared" si="4"/>
        <v>20</v>
      </c>
      <c r="Q11">
        <f>VLOOKUP(B11,[2]Sheet1!$B$4:$C$24,2,0)</f>
        <v>92</v>
      </c>
      <c r="R11">
        <f>VLOOKUP(B11,[2]Sheet1!$B$4:$D$24,3,0)</f>
        <v>69</v>
      </c>
      <c r="S11">
        <f>VLOOKUP(B11,[2]Sheet1!$B$4:$F$25,5,0)</f>
        <v>65</v>
      </c>
      <c r="T11">
        <f>VLOOKUP(B11,[2]Sheet1!$B$4:$H$24,7,0)</f>
        <v>4</v>
      </c>
      <c r="U11">
        <f>VLOOKUP(B11,[2]Sheet1!$B$4:$I$24,8,0)</f>
        <v>19</v>
      </c>
    </row>
    <row r="12" spans="1:21" ht="21" x14ac:dyDescent="0.4">
      <c r="A12" s="13">
        <v>9</v>
      </c>
      <c r="B12" s="14" t="s">
        <v>18</v>
      </c>
      <c r="C12" s="18">
        <f>VLOOKUP(B12, [3]Sheet1!$B$4:$C$25,2,0)</f>
        <v>243</v>
      </c>
      <c r="D12" s="13">
        <f>VLOOKUP(B12,[3]Sheet1!$B$4:$I$26,8,0)</f>
        <v>0</v>
      </c>
      <c r="E12" s="13">
        <f>VLOOKUP(B12,[1]Sheet1!$C$5:$D$27,2,0)</f>
        <v>9</v>
      </c>
      <c r="F12" s="17">
        <f>VLOOKUP(B12,[1]Sheet1!$C$5:$E$27,3,0)</f>
        <v>2</v>
      </c>
      <c r="G12" s="17">
        <f>VLOOKUP(B12,[1]Sheet1!$C$5:$F$27,4,0)</f>
        <v>42.91</v>
      </c>
      <c r="H12" s="17">
        <f>VLOOKUP(B12,[1]Sheet1!$C$5:$G$27,5,0)</f>
        <v>2</v>
      </c>
      <c r="I12" s="17">
        <f>VLOOKUP(B12,[1]Sheet1!$C$5:$H$27,6,0)</f>
        <v>42.91</v>
      </c>
      <c r="J12" s="17">
        <f>VLOOKUP(B12,[1]Sheet1!$C$5:$I$27,7,0)</f>
        <v>7</v>
      </c>
      <c r="K12" s="17">
        <f>VLOOKUP(B12,[1]Sheet1!$C$5:$J$27,8,0)</f>
        <v>0</v>
      </c>
      <c r="L12">
        <f t="shared" si="0"/>
        <v>95</v>
      </c>
      <c r="M12">
        <f t="shared" si="1"/>
        <v>63</v>
      </c>
      <c r="N12">
        <f t="shared" si="2"/>
        <v>58</v>
      </c>
      <c r="O12">
        <f t="shared" si="3"/>
        <v>17</v>
      </c>
      <c r="P12">
        <f t="shared" si="4"/>
        <v>15</v>
      </c>
      <c r="Q12">
        <f>VLOOKUP(B12,[2]Sheet1!$B$4:$C$24,2,0)</f>
        <v>86</v>
      </c>
      <c r="R12">
        <f>VLOOKUP(B12,[2]Sheet1!$B$4:$D$24,3,0)</f>
        <v>61</v>
      </c>
      <c r="S12">
        <f>VLOOKUP(B12,[2]Sheet1!$B$4:$F$25,5,0)</f>
        <v>56</v>
      </c>
      <c r="T12">
        <f>VLOOKUP(B12,[2]Sheet1!$B$4:$H$24,7,0)</f>
        <v>10</v>
      </c>
      <c r="U12">
        <f>VLOOKUP(B12,[2]Sheet1!$B$4:$I$24,8,0)</f>
        <v>15</v>
      </c>
    </row>
    <row r="13" spans="1:21" ht="21" x14ac:dyDescent="0.4">
      <c r="A13" s="13">
        <v>10</v>
      </c>
      <c r="B13" s="14" t="s">
        <v>19</v>
      </c>
      <c r="C13" s="15">
        <v>177</v>
      </c>
      <c r="D13" s="16">
        <v>67</v>
      </c>
      <c r="E13" s="13">
        <f>VLOOKUP(B13,[1]Sheet1!$C$5:$D$27,2,0)</f>
        <v>6</v>
      </c>
      <c r="F13" s="17">
        <f>VLOOKUP(B13,[1]Sheet1!$C$5:$E$27,3,0)</f>
        <v>4</v>
      </c>
      <c r="G13" s="17">
        <f>VLOOKUP(B13,[1]Sheet1!$C$5:$F$27,4,0)</f>
        <v>0</v>
      </c>
      <c r="H13" s="17">
        <f>VLOOKUP(B13,[1]Sheet1!$C$5:$G$27,5,0)</f>
        <v>0</v>
      </c>
      <c r="I13" s="17">
        <f>VLOOKUP(B13,[1]Sheet1!$C$5:$H$27,6,0)</f>
        <v>0</v>
      </c>
      <c r="J13" s="17">
        <f>VLOOKUP(B13,[1]Sheet1!$C$5:$I$27,7,0)</f>
        <v>1</v>
      </c>
      <c r="K13" s="17">
        <f>VLOOKUP(B13,[1]Sheet1!$C$5:$J$27,8,0)</f>
        <v>1</v>
      </c>
      <c r="L13">
        <f t="shared" si="0"/>
        <v>60</v>
      </c>
      <c r="M13">
        <f t="shared" si="1"/>
        <v>34</v>
      </c>
      <c r="N13">
        <f t="shared" si="2"/>
        <v>28</v>
      </c>
      <c r="O13">
        <f t="shared" si="3"/>
        <v>11</v>
      </c>
      <c r="P13">
        <f t="shared" si="4"/>
        <v>15</v>
      </c>
      <c r="Q13">
        <f>VLOOKUP(B13,[2]Sheet1!$B$4:$C$24,2,0)</f>
        <v>54</v>
      </c>
      <c r="R13">
        <f>VLOOKUP(B13,[2]Sheet1!$B$4:$D$24,3,0)</f>
        <v>30</v>
      </c>
      <c r="S13">
        <f>VLOOKUP(B13,[2]Sheet1!$B$4:$F$25,5,0)</f>
        <v>28</v>
      </c>
      <c r="T13">
        <f>VLOOKUP(B13,[2]Sheet1!$B$4:$H$24,7,0)</f>
        <v>10</v>
      </c>
      <c r="U13">
        <f>VLOOKUP(B13,[2]Sheet1!$B$4:$I$24,8,0)</f>
        <v>14</v>
      </c>
    </row>
    <row r="14" spans="1:21" ht="21" x14ac:dyDescent="0.4">
      <c r="A14" s="13">
        <v>11</v>
      </c>
      <c r="B14" s="14" t="s">
        <v>20</v>
      </c>
      <c r="C14" s="18">
        <f>VLOOKUP(B14, [3]Sheet1!$B$4:$C$25,2,0)</f>
        <v>157</v>
      </c>
      <c r="D14" s="13">
        <f>VLOOKUP(B14,[3]Sheet1!$B$4:$I$26,8,0)</f>
        <v>0</v>
      </c>
      <c r="E14" s="13">
        <f>VLOOKUP(B14,[1]Sheet1!$C$5:$D$27,2,0)</f>
        <v>7</v>
      </c>
      <c r="F14" s="17">
        <f>VLOOKUP(B14,[1]Sheet1!$C$5:$E$27,3,0)</f>
        <v>2</v>
      </c>
      <c r="G14" s="17">
        <f>VLOOKUP(B14,[1]Sheet1!$C$5:$F$27,4,0)</f>
        <v>47.8</v>
      </c>
      <c r="H14" s="17">
        <f>VLOOKUP(B14,[1]Sheet1!$C$5:$G$27,5,0)</f>
        <v>2</v>
      </c>
      <c r="I14" s="17">
        <f>VLOOKUP(B14,[1]Sheet1!$C$5:$H$27,6,0)</f>
        <v>47.8</v>
      </c>
      <c r="J14" s="17">
        <f>VLOOKUP(B14,[1]Sheet1!$C$5:$I$27,7,0)</f>
        <v>3</v>
      </c>
      <c r="K14" s="17">
        <f>VLOOKUP(B14,[1]Sheet1!$C$5:$J$27,8,0)</f>
        <v>2</v>
      </c>
      <c r="L14">
        <f t="shared" si="0"/>
        <v>46</v>
      </c>
      <c r="M14">
        <f t="shared" si="1"/>
        <v>24</v>
      </c>
      <c r="N14">
        <f t="shared" si="2"/>
        <v>23</v>
      </c>
      <c r="O14">
        <f t="shared" si="3"/>
        <v>8</v>
      </c>
      <c r="P14">
        <f t="shared" si="4"/>
        <v>14</v>
      </c>
      <c r="Q14">
        <f>VLOOKUP(B14,[2]Sheet1!$B$4:$C$24,2,0)</f>
        <v>39</v>
      </c>
      <c r="R14">
        <f>VLOOKUP(B14,[2]Sheet1!$B$4:$D$24,3,0)</f>
        <v>22</v>
      </c>
      <c r="S14">
        <f>VLOOKUP(B14,[2]Sheet1!$B$4:$F$25,5,0)</f>
        <v>21</v>
      </c>
      <c r="T14">
        <f>VLOOKUP(B14,[2]Sheet1!$B$4:$H$24,7,0)</f>
        <v>5</v>
      </c>
      <c r="U14">
        <f>VLOOKUP(B14,[2]Sheet1!$B$4:$I$24,8,0)</f>
        <v>12</v>
      </c>
    </row>
    <row r="15" spans="1:21" ht="21" x14ac:dyDescent="0.4">
      <c r="A15" s="13">
        <v>12</v>
      </c>
      <c r="B15" s="14" t="s">
        <v>21</v>
      </c>
      <c r="C15" s="15">
        <v>101</v>
      </c>
      <c r="D15" s="16">
        <v>38</v>
      </c>
      <c r="E15" s="13">
        <f>VLOOKUP(B15,[1]Sheet1!$C$5:$D$27,2,0)</f>
        <v>5</v>
      </c>
      <c r="F15" s="17">
        <f>VLOOKUP(B15,[1]Sheet1!$C$5:$E$27,3,0)</f>
        <v>3</v>
      </c>
      <c r="G15" s="17">
        <f>VLOOKUP(B15,[1]Sheet1!$C$5:$F$27,4,0)</f>
        <v>8.83</v>
      </c>
      <c r="H15" s="17">
        <f>VLOOKUP(B15,[1]Sheet1!$C$5:$G$27,5,0)</f>
        <v>1</v>
      </c>
      <c r="I15" s="17">
        <f>VLOOKUP(B15,[1]Sheet1!$C$5:$H$27,6,0)</f>
        <v>8.83</v>
      </c>
      <c r="J15" s="17">
        <f>VLOOKUP(B15,[1]Sheet1!$C$5:$I$27,7,0)</f>
        <v>2</v>
      </c>
      <c r="K15" s="17">
        <f>VLOOKUP(B15,[1]Sheet1!$C$5:$J$27,8,0)</f>
        <v>0</v>
      </c>
      <c r="L15">
        <f t="shared" si="0"/>
        <v>32</v>
      </c>
      <c r="M15">
        <f t="shared" si="1"/>
        <v>16</v>
      </c>
      <c r="N15">
        <f t="shared" si="2"/>
        <v>14</v>
      </c>
      <c r="O15">
        <f t="shared" si="3"/>
        <v>7</v>
      </c>
      <c r="P15">
        <f t="shared" si="4"/>
        <v>9</v>
      </c>
      <c r="Q15">
        <f>VLOOKUP(B15,[2]Sheet1!$B$4:$C$24,2,0)</f>
        <v>27</v>
      </c>
      <c r="R15">
        <f>VLOOKUP(B15,[2]Sheet1!$B$4:$D$24,3,0)</f>
        <v>13</v>
      </c>
      <c r="S15">
        <f>VLOOKUP(B15,[2]Sheet1!$B$4:$F$25,5,0)</f>
        <v>13</v>
      </c>
      <c r="T15">
        <f>VLOOKUP(B15,[2]Sheet1!$B$4:$H$24,7,0)</f>
        <v>5</v>
      </c>
      <c r="U15">
        <f>VLOOKUP(B15,[2]Sheet1!$B$4:$I$24,8,0)</f>
        <v>9</v>
      </c>
    </row>
    <row r="16" spans="1:21" ht="21" x14ac:dyDescent="0.4">
      <c r="A16" s="13">
        <v>13</v>
      </c>
      <c r="B16" s="14" t="s">
        <v>22</v>
      </c>
      <c r="C16" s="18">
        <f>VLOOKUP(B16, [3]Sheet1!$B$4:$C$25,2,0)</f>
        <v>597</v>
      </c>
      <c r="D16" s="13">
        <f>VLOOKUP(B16,[3]Sheet1!$B$4:$I$26,8,0)</f>
        <v>0</v>
      </c>
      <c r="E16" s="13">
        <f>VLOOKUP(B16,[1]Sheet1!$C$5:$D$27,2,0)</f>
        <v>68</v>
      </c>
      <c r="F16" s="17">
        <f>VLOOKUP(B16,[1]Sheet1!$C$5:$E$27,3,0)</f>
        <v>36</v>
      </c>
      <c r="G16" s="17">
        <f>VLOOKUP(B16,[1]Sheet1!$C$5:$F$27,4,0)</f>
        <v>646.78</v>
      </c>
      <c r="H16" s="17">
        <f>VLOOKUP(B16,[1]Sheet1!$C$5:$G$27,5,0)</f>
        <v>28</v>
      </c>
      <c r="I16" s="17">
        <f>VLOOKUP(B16,[1]Sheet1!$C$5:$H$27,6,0)</f>
        <v>591.1</v>
      </c>
      <c r="J16" s="17">
        <f>VLOOKUP(B16,[1]Sheet1!$C$5:$I$27,7,0)</f>
        <v>26</v>
      </c>
      <c r="K16" s="17">
        <f>VLOOKUP(B16,[1]Sheet1!$C$5:$J$27,8,0)</f>
        <v>1</v>
      </c>
      <c r="L16">
        <f t="shared" si="0"/>
        <v>801</v>
      </c>
      <c r="M16">
        <f t="shared" si="1"/>
        <v>664</v>
      </c>
      <c r="N16">
        <f t="shared" si="2"/>
        <v>638</v>
      </c>
      <c r="O16">
        <f t="shared" si="3"/>
        <v>61</v>
      </c>
      <c r="P16">
        <f t="shared" si="4"/>
        <v>71</v>
      </c>
      <c r="Q16">
        <f>VLOOKUP(B16,[2]Sheet1!$B$4:$C$24,2,0)</f>
        <v>733</v>
      </c>
      <c r="R16">
        <f>VLOOKUP(B16,[2]Sheet1!$B$4:$D$24,3,0)</f>
        <v>628</v>
      </c>
      <c r="S16">
        <f>VLOOKUP(B16,[2]Sheet1!$B$4:$F$25,5,0)</f>
        <v>610</v>
      </c>
      <c r="T16">
        <f>VLOOKUP(B16,[2]Sheet1!$B$4:$H$24,7,0)</f>
        <v>35</v>
      </c>
      <c r="U16">
        <f>VLOOKUP(B16,[2]Sheet1!$B$4:$I$24,8,0)</f>
        <v>70</v>
      </c>
    </row>
    <row r="17" spans="1:21" ht="21" x14ac:dyDescent="0.4">
      <c r="A17" s="13">
        <v>14</v>
      </c>
      <c r="B17" s="14" t="s">
        <v>23</v>
      </c>
      <c r="C17" s="18">
        <f>VLOOKUP(B17, [3]Sheet1!$B$4:$C$25,2,0)</f>
        <v>314</v>
      </c>
      <c r="D17" s="13">
        <f>VLOOKUP(B17,[3]Sheet1!$B$4:$I$26,8,0)</f>
        <v>0</v>
      </c>
      <c r="E17" s="13">
        <f>VLOOKUP(B17,[1]Sheet1!$C$5:$D$27,2,0)</f>
        <v>8</v>
      </c>
      <c r="F17" s="17">
        <f>VLOOKUP(B17,[1]Sheet1!$C$5:$E$27,3,0)</f>
        <v>3</v>
      </c>
      <c r="G17" s="17">
        <f>VLOOKUP(B17,[1]Sheet1!$C$5:$F$27,4,0)</f>
        <v>96.15</v>
      </c>
      <c r="H17" s="17">
        <f>VLOOKUP(B17,[1]Sheet1!$C$5:$G$27,5,0)</f>
        <v>3</v>
      </c>
      <c r="I17" s="17">
        <f>VLOOKUP(B17,[1]Sheet1!$C$5:$H$27,6,0)</f>
        <v>96.15</v>
      </c>
      <c r="J17" s="17">
        <f>VLOOKUP(B17,[1]Sheet1!$C$5:$I$27,7,0)</f>
        <v>4</v>
      </c>
      <c r="K17" s="17">
        <f>VLOOKUP(B17,[1]Sheet1!$C$5:$J$27,8,0)</f>
        <v>1</v>
      </c>
      <c r="L17">
        <f t="shared" si="0"/>
        <v>52</v>
      </c>
      <c r="M17">
        <f t="shared" si="1"/>
        <v>35</v>
      </c>
      <c r="N17">
        <f t="shared" si="2"/>
        <v>34</v>
      </c>
      <c r="O17">
        <f t="shared" si="3"/>
        <v>13</v>
      </c>
      <c r="P17">
        <f t="shared" si="4"/>
        <v>4</v>
      </c>
      <c r="Q17">
        <f>VLOOKUP(B17,[2]Sheet1!$B$4:$C$24,2,0)</f>
        <v>44</v>
      </c>
      <c r="R17">
        <f>VLOOKUP(B17,[2]Sheet1!$B$4:$D$24,3,0)</f>
        <v>32</v>
      </c>
      <c r="S17">
        <f>VLOOKUP(B17,[2]Sheet1!$B$4:$F$25,5,0)</f>
        <v>31</v>
      </c>
      <c r="T17">
        <f>VLOOKUP(B17,[2]Sheet1!$B$4:$H$24,7,0)</f>
        <v>9</v>
      </c>
      <c r="U17">
        <f>VLOOKUP(B17,[2]Sheet1!$B$4:$I$24,8,0)</f>
        <v>3</v>
      </c>
    </row>
    <row r="18" spans="1:21" ht="21" x14ac:dyDescent="0.4">
      <c r="A18" s="13">
        <v>15</v>
      </c>
      <c r="B18" s="14" t="s">
        <v>24</v>
      </c>
      <c r="C18" s="19">
        <v>100</v>
      </c>
      <c r="D18" s="16">
        <v>38</v>
      </c>
      <c r="E18" s="13">
        <f>VLOOKUP(B18,[1]Sheet1!$C$5:$D$27,2,0)</f>
        <v>0</v>
      </c>
      <c r="F18" s="17">
        <f>VLOOKUP(B18,[1]Sheet1!$C$5:$E$27,3,0)</f>
        <v>0</v>
      </c>
      <c r="G18" s="17">
        <f>VLOOKUP(B18,[1]Sheet1!$C$5:$F$27,4,0)</f>
        <v>0</v>
      </c>
      <c r="H18" s="17">
        <f>VLOOKUP(B18,[1]Sheet1!$C$5:$G$27,5,0)</f>
        <v>0</v>
      </c>
      <c r="I18" s="17">
        <f>VLOOKUP(B18,[1]Sheet1!$C$5:$H$27,6,0)</f>
        <v>0</v>
      </c>
      <c r="J18" s="17">
        <f>VLOOKUP(B18,[1]Sheet1!$C$5:$I$27,7,0)</f>
        <v>0</v>
      </c>
      <c r="K18" s="17">
        <f>VLOOKUP(B18,[1]Sheet1!$C$5:$J$27,8,0)</f>
        <v>0</v>
      </c>
      <c r="L18">
        <f t="shared" si="0"/>
        <v>9</v>
      </c>
      <c r="M18">
        <f t="shared" si="1"/>
        <v>6</v>
      </c>
      <c r="N18">
        <f t="shared" si="2"/>
        <v>5</v>
      </c>
      <c r="O18">
        <f t="shared" si="3"/>
        <v>2</v>
      </c>
      <c r="P18">
        <f t="shared" si="4"/>
        <v>1</v>
      </c>
      <c r="Q18">
        <f>VLOOKUP(B18,[2]Sheet1!$B$4:$C$24,2,0)</f>
        <v>9</v>
      </c>
      <c r="R18">
        <f>VLOOKUP(B18,[2]Sheet1!$B$4:$D$24,3,0)</f>
        <v>6</v>
      </c>
      <c r="S18">
        <f>VLOOKUP(B18,[2]Sheet1!$B$4:$F$25,5,0)</f>
        <v>5</v>
      </c>
      <c r="T18">
        <f>VLOOKUP(B18,[2]Sheet1!$B$4:$H$24,7,0)</f>
        <v>2</v>
      </c>
      <c r="U18">
        <f>VLOOKUP(B18,[2]Sheet1!$B$4:$I$24,8,0)</f>
        <v>1</v>
      </c>
    </row>
    <row r="19" spans="1:21" ht="21" x14ac:dyDescent="0.4">
      <c r="A19" s="13">
        <v>16</v>
      </c>
      <c r="B19" s="14" t="s">
        <v>25</v>
      </c>
      <c r="C19" s="18">
        <v>0</v>
      </c>
      <c r="D19" s="13">
        <v>0</v>
      </c>
      <c r="E19" s="13">
        <f>VLOOKUP(B19,[1]Sheet1!$C$5:$D$27,2,0)</f>
        <v>0</v>
      </c>
      <c r="F19" s="17">
        <f>VLOOKUP(B19,[1]Sheet1!$C$5:$E$27,3,0)</f>
        <v>0</v>
      </c>
      <c r="G19" s="17">
        <f>VLOOKUP(B19,[1]Sheet1!$C$5:$F$27,4,0)</f>
        <v>0</v>
      </c>
      <c r="H19" s="17">
        <f>VLOOKUP(B19,[1]Sheet1!$C$5:$G$27,5,0)</f>
        <v>0</v>
      </c>
      <c r="I19" s="17">
        <f>VLOOKUP(B19,[1]Sheet1!$C$5:$H$27,6,0)</f>
        <v>0</v>
      </c>
      <c r="J19" s="17">
        <f>VLOOKUP(B19,[1]Sheet1!$C$5:$I$27,7,0)</f>
        <v>0</v>
      </c>
      <c r="K19" s="17">
        <f>VLOOKUP(B19,[1]Sheet1!$C$5:$J$27,8,0)</f>
        <v>0</v>
      </c>
      <c r="L19">
        <f t="shared" si="0"/>
        <v>7</v>
      </c>
      <c r="M19">
        <f t="shared" si="1"/>
        <v>7</v>
      </c>
      <c r="N19">
        <f t="shared" si="2"/>
        <v>7</v>
      </c>
      <c r="O19">
        <f t="shared" si="3"/>
        <v>0</v>
      </c>
      <c r="P19">
        <f t="shared" si="4"/>
        <v>0</v>
      </c>
      <c r="Q19">
        <f>VLOOKUP(B19,[2]Sheet1!$B$4:$C$24,2,0)</f>
        <v>7</v>
      </c>
      <c r="R19">
        <f>VLOOKUP(B19,[2]Sheet1!$B$4:$D$24,3,0)</f>
        <v>7</v>
      </c>
      <c r="S19">
        <f>VLOOKUP(B19,[2]Sheet1!$B$4:$F$25,5,0)</f>
        <v>7</v>
      </c>
      <c r="T19">
        <f>VLOOKUP(B19,[2]Sheet1!$B$4:$H$24,7,0)</f>
        <v>0</v>
      </c>
      <c r="U19">
        <f>VLOOKUP(B19,[2]Sheet1!$B$4:$I$24,8,0)</f>
        <v>0</v>
      </c>
    </row>
    <row r="20" spans="1:21" ht="21" x14ac:dyDescent="0.4">
      <c r="A20" s="13">
        <v>17</v>
      </c>
      <c r="B20" s="14" t="s">
        <v>26</v>
      </c>
      <c r="C20" s="19">
        <v>35</v>
      </c>
      <c r="D20" s="16">
        <v>13</v>
      </c>
      <c r="E20" s="13">
        <f>VLOOKUP(B20,[1]Sheet1!$C$5:$D$27,2,0)</f>
        <v>2</v>
      </c>
      <c r="F20" s="17">
        <f>VLOOKUP(B20,[1]Sheet1!$C$5:$E$27,3,0)</f>
        <v>1</v>
      </c>
      <c r="G20" s="17">
        <f>VLOOKUP(B20,[1]Sheet1!$C$5:$F$27,4,0)</f>
        <v>18</v>
      </c>
      <c r="H20" s="17">
        <f>VLOOKUP(B20,[1]Sheet1!$C$5:$G$27,5,0)</f>
        <v>1</v>
      </c>
      <c r="I20" s="17">
        <f>VLOOKUP(B20,[1]Sheet1!$C$5:$H$27,6,0)</f>
        <v>18</v>
      </c>
      <c r="J20" s="17">
        <f>VLOOKUP(B20,[1]Sheet1!$C$5:$I$27,7,0)</f>
        <v>1</v>
      </c>
      <c r="K20" s="17">
        <f>VLOOKUP(B20,[1]Sheet1!$C$5:$J$27,8,0)</f>
        <v>0</v>
      </c>
      <c r="L20">
        <f t="shared" si="0"/>
        <v>11</v>
      </c>
      <c r="M20">
        <f t="shared" si="1"/>
        <v>6</v>
      </c>
      <c r="N20">
        <f t="shared" si="2"/>
        <v>6</v>
      </c>
      <c r="O20">
        <f t="shared" si="3"/>
        <v>4</v>
      </c>
      <c r="P20">
        <f t="shared" si="4"/>
        <v>1</v>
      </c>
      <c r="Q20">
        <f>VLOOKUP(B20,[2]Sheet1!$B$4:$C$24,2,0)</f>
        <v>9</v>
      </c>
      <c r="R20">
        <f>VLOOKUP(B20,[2]Sheet1!$B$4:$D$24,3,0)</f>
        <v>5</v>
      </c>
      <c r="S20">
        <f>VLOOKUP(B20,[2]Sheet1!$B$4:$F$25,5,0)</f>
        <v>5</v>
      </c>
      <c r="T20">
        <f>VLOOKUP(B20,[2]Sheet1!$B$4:$H$24,7,0)</f>
        <v>3</v>
      </c>
      <c r="U20">
        <f>VLOOKUP(B20,[2]Sheet1!$B$4:$I$24,8,0)</f>
        <v>1</v>
      </c>
    </row>
    <row r="21" spans="1:21" ht="21" x14ac:dyDescent="0.4">
      <c r="A21" s="13">
        <v>18</v>
      </c>
      <c r="B21" s="14" t="s">
        <v>27</v>
      </c>
      <c r="C21" s="18">
        <f>VLOOKUP(B21, [3]Sheet1!$B$4:$C$25,2,0)</f>
        <v>81</v>
      </c>
      <c r="D21" s="13">
        <f>VLOOKUP(B21,[3]Sheet1!$B$4:$I$26,8,0)</f>
        <v>0</v>
      </c>
      <c r="E21" s="13">
        <f>VLOOKUP(B21,[1]Sheet1!$C$5:$D$27,2,0)</f>
        <v>7</v>
      </c>
      <c r="F21" s="17">
        <f>VLOOKUP(B21,[1]Sheet1!$C$5:$E$27,3,0)</f>
        <v>2</v>
      </c>
      <c r="G21" s="17">
        <f>VLOOKUP(B21,[1]Sheet1!$C$5:$F$27,4,0)</f>
        <v>17.68</v>
      </c>
      <c r="H21" s="17">
        <f>VLOOKUP(B21,[1]Sheet1!$C$5:$G$27,5,0)</f>
        <v>2</v>
      </c>
      <c r="I21" s="17">
        <f>VLOOKUP(B21,[1]Sheet1!$C$5:$H$27,6,0)</f>
        <v>17.239999999999998</v>
      </c>
      <c r="J21" s="17">
        <f>VLOOKUP(B21,[1]Sheet1!$C$5:$I$27,7,0)</f>
        <v>5</v>
      </c>
      <c r="K21" s="17">
        <f>VLOOKUP(B21,[1]Sheet1!$C$5:$J$27,8,0)</f>
        <v>0</v>
      </c>
      <c r="L21">
        <f t="shared" si="0"/>
        <v>20</v>
      </c>
      <c r="M21">
        <f t="shared" si="1"/>
        <v>8</v>
      </c>
      <c r="N21">
        <f t="shared" si="2"/>
        <v>7</v>
      </c>
      <c r="O21">
        <f t="shared" si="3"/>
        <v>10</v>
      </c>
      <c r="P21">
        <f t="shared" si="4"/>
        <v>2</v>
      </c>
      <c r="Q21">
        <f>VLOOKUP(B21,[2]Sheet1!$B$4:$C$24,2,0)</f>
        <v>13</v>
      </c>
      <c r="R21">
        <f>VLOOKUP(B21,[2]Sheet1!$B$4:$D$24,3,0)</f>
        <v>6</v>
      </c>
      <c r="S21">
        <f>VLOOKUP(B21,[2]Sheet1!$B$4:$F$25,5,0)</f>
        <v>5</v>
      </c>
      <c r="T21">
        <f>VLOOKUP(B21,[2]Sheet1!$B$4:$H$24,7,0)</f>
        <v>5</v>
      </c>
      <c r="U21">
        <f>VLOOKUP(B21,[2]Sheet1!$B$4:$I$24,8,0)</f>
        <v>2</v>
      </c>
    </row>
    <row r="22" spans="1:21" ht="21" x14ac:dyDescent="0.4">
      <c r="A22" s="13">
        <v>19</v>
      </c>
      <c r="B22" s="14" t="s">
        <v>28</v>
      </c>
      <c r="C22" s="18">
        <v>0</v>
      </c>
      <c r="D22" s="13">
        <v>0</v>
      </c>
      <c r="E22" s="13">
        <f>VLOOKUP(B22,[1]Sheet1!$C$5:$D$27,2,0)</f>
        <v>1</v>
      </c>
      <c r="F22" s="17">
        <f>VLOOKUP(B22,[1]Sheet1!$C$5:$E$27,3,0)</f>
        <v>0</v>
      </c>
      <c r="G22" s="17">
        <f>VLOOKUP(B22,[1]Sheet1!$C$5:$F$27,4,0)</f>
        <v>0</v>
      </c>
      <c r="H22" s="17">
        <f>VLOOKUP(B22,[1]Sheet1!$C$5:$G$27,5,0)</f>
        <v>0</v>
      </c>
      <c r="I22" s="17">
        <f>VLOOKUP(B22,[1]Sheet1!$C$5:$H$27,6,0)</f>
        <v>0</v>
      </c>
      <c r="J22" s="17">
        <f>VLOOKUP(B22,[1]Sheet1!$C$5:$I$27,7,0)</f>
        <v>1</v>
      </c>
      <c r="K22" s="17">
        <f>VLOOKUP(B22,[1]Sheet1!$C$5:$J$27,8,0)</f>
        <v>0</v>
      </c>
      <c r="L22">
        <f t="shared" si="0"/>
        <v>4</v>
      </c>
      <c r="M22">
        <f t="shared" si="1"/>
        <v>0</v>
      </c>
      <c r="N22">
        <f t="shared" si="2"/>
        <v>0</v>
      </c>
      <c r="O22">
        <f t="shared" si="3"/>
        <v>3</v>
      </c>
      <c r="P22">
        <f t="shared" si="4"/>
        <v>1</v>
      </c>
      <c r="Q22">
        <f>VLOOKUP(B22,[2]Sheet1!$B$4:$C$24,2,0)</f>
        <v>3</v>
      </c>
      <c r="R22">
        <f>VLOOKUP(B22,[2]Sheet1!$B$4:$D$24,3,0)</f>
        <v>0</v>
      </c>
      <c r="S22">
        <f>VLOOKUP(B22,[2]Sheet1!$B$4:$F$25,5,0)</f>
        <v>0</v>
      </c>
      <c r="T22">
        <f>VLOOKUP(B22,[2]Sheet1!$B$4:$H$24,7,0)</f>
        <v>2</v>
      </c>
      <c r="U22">
        <f>VLOOKUP(B22,[2]Sheet1!$B$4:$I$24,8,0)</f>
        <v>1</v>
      </c>
    </row>
    <row r="23" spans="1:21" ht="21" x14ac:dyDescent="0.4">
      <c r="A23" s="13">
        <v>20</v>
      </c>
      <c r="B23" s="14" t="s">
        <v>29</v>
      </c>
      <c r="C23" s="18">
        <f>VLOOKUP(B23, [3]Sheet1!$B$4:$C$25,2,0)</f>
        <v>101</v>
      </c>
      <c r="D23" s="13">
        <f>VLOOKUP(B23,[3]Sheet1!$B$4:$I$26,8,0)</f>
        <v>0</v>
      </c>
      <c r="E23" s="13">
        <f>VLOOKUP(B23,[1]Sheet1!$C$5:$D$27,2,0)</f>
        <v>0</v>
      </c>
      <c r="F23" s="17">
        <f>VLOOKUP(B23,[1]Sheet1!$C$5:$E$27,3,0)</f>
        <v>0</v>
      </c>
      <c r="G23" s="17">
        <f>VLOOKUP(B23,[1]Sheet1!$C$5:$F$27,4,0)</f>
        <v>0</v>
      </c>
      <c r="H23" s="17">
        <f>VLOOKUP(B23,[1]Sheet1!$C$5:$G$27,5,0)</f>
        <v>0</v>
      </c>
      <c r="I23" s="17">
        <f>VLOOKUP(B23,[1]Sheet1!$C$5:$H$27,6,0)</f>
        <v>0</v>
      </c>
      <c r="J23" s="17">
        <f>VLOOKUP(B23,[1]Sheet1!$C$5:$I$27,7,0)</f>
        <v>0</v>
      </c>
      <c r="K23" s="17">
        <f>VLOOKUP(B23,[1]Sheet1!$C$5:$J$27,8,0)</f>
        <v>0</v>
      </c>
      <c r="L23">
        <f t="shared" si="0"/>
        <v>6</v>
      </c>
      <c r="M23">
        <f t="shared" si="1"/>
        <v>1</v>
      </c>
      <c r="N23">
        <f t="shared" si="2"/>
        <v>1</v>
      </c>
      <c r="O23">
        <f t="shared" si="3"/>
        <v>0</v>
      </c>
      <c r="P23">
        <f t="shared" si="4"/>
        <v>5</v>
      </c>
      <c r="Q23">
        <f>VLOOKUP(B23,[2]Sheet1!$B$4:$C$24,2,0)</f>
        <v>6</v>
      </c>
      <c r="R23">
        <f>VLOOKUP(B23,[2]Sheet1!$B$4:$D$24,3,0)</f>
        <v>1</v>
      </c>
      <c r="S23">
        <f>VLOOKUP(B23,[2]Sheet1!$B$4:$F$25,5,0)</f>
        <v>1</v>
      </c>
      <c r="T23">
        <f>VLOOKUP(B23,[2]Sheet1!$B$4:$H$24,7,0)</f>
        <v>0</v>
      </c>
      <c r="U23">
        <f>VLOOKUP(B23,[2]Sheet1!$B$4:$I$24,8,0)</f>
        <v>5</v>
      </c>
    </row>
    <row r="24" spans="1:21" ht="21" x14ac:dyDescent="0.4">
      <c r="A24" s="13">
        <v>21</v>
      </c>
      <c r="B24" s="14" t="s">
        <v>30</v>
      </c>
      <c r="C24" s="18">
        <f>VLOOKUP(B24, [3]Sheet1!$B$4:$C$25,2,0)</f>
        <v>387</v>
      </c>
      <c r="D24" s="13">
        <f>VLOOKUP(B24,[3]Sheet1!$B$4:$I$26,8,0)</f>
        <v>0</v>
      </c>
      <c r="E24" s="13">
        <f>VLOOKUP(B24,[1]Sheet1!$C$5:$D$27,2,0)</f>
        <v>3</v>
      </c>
      <c r="F24" s="17">
        <f>VLOOKUP(B24,[1]Sheet1!$C$5:$E$27,3,0)</f>
        <v>0</v>
      </c>
      <c r="G24" s="17">
        <f>VLOOKUP(B24,[1]Sheet1!$C$5:$F$27,4,0)</f>
        <v>0</v>
      </c>
      <c r="H24" s="17">
        <f>VLOOKUP(B24,[1]Sheet1!$C$5:$G$27,5,0)</f>
        <v>0</v>
      </c>
      <c r="I24" s="17">
        <f>VLOOKUP(B24,[1]Sheet1!$C$5:$H$27,6,0)</f>
        <v>0</v>
      </c>
      <c r="J24" s="17">
        <f>VLOOKUP(B24,[1]Sheet1!$C$5:$I$27,7,0)</f>
        <v>3</v>
      </c>
      <c r="K24" s="17">
        <f>VLOOKUP(B24,[1]Sheet1!$C$5:$J$27,8,0)</f>
        <v>0</v>
      </c>
      <c r="L24">
        <f t="shared" si="0"/>
        <v>13</v>
      </c>
      <c r="M24">
        <f t="shared" si="1"/>
        <v>5</v>
      </c>
      <c r="N24">
        <f t="shared" si="2"/>
        <v>2</v>
      </c>
      <c r="O24">
        <f t="shared" si="3"/>
        <v>6</v>
      </c>
      <c r="P24">
        <f t="shared" si="4"/>
        <v>2</v>
      </c>
      <c r="Q24">
        <f>VLOOKUP(B24,[2]Sheet1!$B$4:$C$24,2,0)</f>
        <v>10</v>
      </c>
      <c r="R24">
        <f>VLOOKUP(B24,[2]Sheet1!$B$4:$D$24,3,0)</f>
        <v>5</v>
      </c>
      <c r="S24">
        <f>VLOOKUP(B24,[2]Sheet1!$B$4:$F$25,5,0)</f>
        <v>2</v>
      </c>
      <c r="T24">
        <f>VLOOKUP(B24,[2]Sheet1!$B$4:$H$24,7,0)</f>
        <v>3</v>
      </c>
      <c r="U24">
        <f>VLOOKUP(B24,[2]Sheet1!$B$4:$I$24,8,0)</f>
        <v>2</v>
      </c>
    </row>
    <row r="25" spans="1:21" ht="21" x14ac:dyDescent="0.4">
      <c r="A25" s="13">
        <v>22</v>
      </c>
      <c r="B25" s="14" t="s">
        <v>31</v>
      </c>
      <c r="C25" s="18">
        <v>0</v>
      </c>
      <c r="D25" s="13">
        <v>0</v>
      </c>
      <c r="E25" s="13">
        <f>VLOOKUP(B25,[1]Sheet1!$C$5:$D$27,2,0)</f>
        <v>3</v>
      </c>
      <c r="F25" s="17">
        <f>VLOOKUP(B25,[1]Sheet1!$C$5:$E$27,3,0)</f>
        <v>0</v>
      </c>
      <c r="G25" s="17">
        <f>VLOOKUP(B25,[1]Sheet1!$C$5:$F$27,4,0)</f>
        <v>0</v>
      </c>
      <c r="H25" s="17">
        <f>VLOOKUP(B25,[1]Sheet1!$C$5:$G$27,5,0)</f>
        <v>0</v>
      </c>
      <c r="I25" s="17">
        <f>VLOOKUP(B25,[1]Sheet1!$C$5:$H$27,6,0)</f>
        <v>0</v>
      </c>
      <c r="J25" s="17">
        <f>VLOOKUP(B25,[1]Sheet1!$C$5:$I$27,7,0)</f>
        <v>3</v>
      </c>
      <c r="K25" s="17">
        <f>VLOOKUP(B25,[1]Sheet1!$C$5:$J$27,8,0)</f>
        <v>0</v>
      </c>
      <c r="L25">
        <f t="shared" si="0"/>
        <v>3</v>
      </c>
      <c r="M25">
        <f t="shared" si="1"/>
        <v>0</v>
      </c>
      <c r="N25">
        <f t="shared" si="2"/>
        <v>2</v>
      </c>
      <c r="O25">
        <f t="shared" si="3"/>
        <v>3</v>
      </c>
      <c r="P25">
        <f t="shared" si="4"/>
        <v>0</v>
      </c>
      <c r="Q25">
        <v>0</v>
      </c>
      <c r="R25">
        <v>0</v>
      </c>
      <c r="S25">
        <f>VLOOKUP(B25,[2]Sheet1!$B$4:$F$25,5,0)</f>
        <v>2</v>
      </c>
      <c r="T25">
        <v>0</v>
      </c>
      <c r="U25">
        <v>0</v>
      </c>
    </row>
    <row r="26" spans="1:21" ht="21" x14ac:dyDescent="0.4">
      <c r="A26" s="13">
        <v>23</v>
      </c>
      <c r="B26" s="14" t="s">
        <v>32</v>
      </c>
      <c r="C26" s="18">
        <f>VLOOKUP(B26, [3]Sheet1!$B$4:$C$25,2,0)</f>
        <v>48</v>
      </c>
      <c r="D26" s="13">
        <v>18</v>
      </c>
      <c r="E26" s="13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>
        <f t="shared" si="0"/>
        <v>0</v>
      </c>
      <c r="M26">
        <f t="shared" si="1"/>
        <v>0</v>
      </c>
      <c r="N26">
        <f t="shared" si="2"/>
        <v>0</v>
      </c>
      <c r="O26">
        <f t="shared" si="3"/>
        <v>0</v>
      </c>
      <c r="P26">
        <f t="shared" si="4"/>
        <v>0</v>
      </c>
      <c r="Q26">
        <v>0</v>
      </c>
      <c r="R26">
        <v>0</v>
      </c>
      <c r="S26">
        <v>0</v>
      </c>
      <c r="T26">
        <v>0</v>
      </c>
      <c r="U26">
        <v>0</v>
      </c>
    </row>
    <row r="27" spans="1:21" ht="21" x14ac:dyDescent="0.4">
      <c r="A27" s="14">
        <v>24</v>
      </c>
      <c r="B27" s="20" t="s">
        <v>33</v>
      </c>
      <c r="C27" s="18">
        <f>VLOOKUP(B27, [3]Sheet1!$B$4:$C$25,2,0)</f>
        <v>164</v>
      </c>
      <c r="D27" s="21">
        <v>62</v>
      </c>
      <c r="E27" s="13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>
        <f t="shared" si="0"/>
        <v>0</v>
      </c>
      <c r="M27">
        <f t="shared" si="1"/>
        <v>0</v>
      </c>
      <c r="N27">
        <f t="shared" si="2"/>
        <v>0</v>
      </c>
      <c r="O27">
        <f t="shared" si="3"/>
        <v>0</v>
      </c>
      <c r="P27">
        <f t="shared" si="4"/>
        <v>0</v>
      </c>
      <c r="Q27">
        <v>0</v>
      </c>
      <c r="R27">
        <v>0</v>
      </c>
      <c r="S27">
        <v>0</v>
      </c>
      <c r="T27">
        <v>0</v>
      </c>
      <c r="U27">
        <v>0</v>
      </c>
    </row>
    <row r="28" spans="1:21" ht="21" x14ac:dyDescent="0.4">
      <c r="A28" s="22">
        <v>25</v>
      </c>
      <c r="B28" s="20" t="s">
        <v>34</v>
      </c>
      <c r="C28" s="18">
        <f>VLOOKUP(B28, [3]Sheet1!$B$4:$C$25,2,0)</f>
        <v>18</v>
      </c>
      <c r="D28" s="22">
        <v>7</v>
      </c>
      <c r="E28" s="13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>
        <f t="shared" si="0"/>
        <v>0</v>
      </c>
      <c r="M28">
        <f t="shared" si="1"/>
        <v>0</v>
      </c>
      <c r="N28">
        <f t="shared" si="2"/>
        <v>0</v>
      </c>
      <c r="O28">
        <f t="shared" si="3"/>
        <v>0</v>
      </c>
      <c r="P28">
        <f t="shared" si="4"/>
        <v>0</v>
      </c>
      <c r="Q28">
        <v>0</v>
      </c>
      <c r="R28">
        <v>0</v>
      </c>
      <c r="S28">
        <v>0</v>
      </c>
      <c r="T28">
        <v>0</v>
      </c>
      <c r="U28">
        <v>0</v>
      </c>
    </row>
    <row r="29" spans="1:21" ht="21" x14ac:dyDescent="0.4">
      <c r="A29" s="23"/>
      <c r="B29" s="24"/>
      <c r="C29" s="18">
        <f>SUM(C4:C28)</f>
        <v>6187</v>
      </c>
      <c r="D29" s="16">
        <f t="shared" ref="D29:U29" si="5">SUM(D4:D28)</f>
        <v>1274</v>
      </c>
      <c r="E29" s="17">
        <f t="shared" si="5"/>
        <v>301</v>
      </c>
      <c r="F29" s="17">
        <f t="shared" si="5"/>
        <v>121</v>
      </c>
      <c r="G29" s="17">
        <f t="shared" si="5"/>
        <v>1762.78</v>
      </c>
      <c r="H29" s="17">
        <f t="shared" si="5"/>
        <v>82</v>
      </c>
      <c r="I29" s="17">
        <f t="shared" si="5"/>
        <v>1666.29</v>
      </c>
      <c r="J29" s="17">
        <f t="shared" si="5"/>
        <v>155</v>
      </c>
      <c r="K29" s="17">
        <f t="shared" si="5"/>
        <v>10</v>
      </c>
      <c r="L29" s="11">
        <f t="shared" si="5"/>
        <v>3269</v>
      </c>
      <c r="M29" s="2">
        <f t="shared" si="5"/>
        <v>2381</v>
      </c>
      <c r="N29" s="2">
        <f t="shared" si="5"/>
        <v>2274</v>
      </c>
      <c r="O29" s="2">
        <f t="shared" si="5"/>
        <v>341</v>
      </c>
      <c r="P29" s="2">
        <f t="shared" si="5"/>
        <v>532</v>
      </c>
      <c r="Q29">
        <f t="shared" si="5"/>
        <v>2968</v>
      </c>
      <c r="R29">
        <f t="shared" si="5"/>
        <v>2260</v>
      </c>
      <c r="S29">
        <f t="shared" si="5"/>
        <v>2192</v>
      </c>
      <c r="T29">
        <f t="shared" si="5"/>
        <v>186</v>
      </c>
      <c r="U29">
        <f t="shared" si="5"/>
        <v>522</v>
      </c>
    </row>
  </sheetData>
  <mergeCells count="1">
    <mergeCell ref="A2:K2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topLeftCell="A7" workbookViewId="0">
      <selection activeCell="N21" sqref="N21"/>
    </sheetView>
  </sheetViews>
  <sheetFormatPr defaultRowHeight="14.4" x14ac:dyDescent="0.3"/>
  <cols>
    <col min="2" max="2" width="29.88671875" bestFit="1" customWidth="1"/>
    <col min="3" max="3" width="14.109375" customWidth="1"/>
    <col min="4" max="4" width="14.77734375" customWidth="1"/>
    <col min="5" max="6" width="16.44140625" customWidth="1"/>
    <col min="7" max="7" width="15" customWidth="1"/>
    <col min="8" max="8" width="16.33203125" style="27" customWidth="1"/>
  </cols>
  <sheetData>
    <row r="1" spans="1:8" ht="18" x14ac:dyDescent="0.35">
      <c r="A1" s="26" t="s">
        <v>40</v>
      </c>
      <c r="B1" s="26"/>
      <c r="C1" s="26"/>
      <c r="D1" s="26"/>
      <c r="E1" s="26"/>
      <c r="F1" s="26"/>
      <c r="G1" s="26"/>
    </row>
    <row r="2" spans="1:8" ht="54" x14ac:dyDescent="0.35">
      <c r="A2" s="4" t="s">
        <v>0</v>
      </c>
      <c r="B2" s="3" t="s">
        <v>1</v>
      </c>
      <c r="C2" s="7" t="s">
        <v>3</v>
      </c>
      <c r="D2" s="7" t="s">
        <v>4</v>
      </c>
      <c r="E2" s="7" t="s">
        <v>6</v>
      </c>
      <c r="F2" s="7" t="s">
        <v>44</v>
      </c>
      <c r="G2" s="7" t="s">
        <v>9</v>
      </c>
      <c r="H2" s="28" t="s">
        <v>45</v>
      </c>
    </row>
    <row r="3" spans="1:8" ht="18" x14ac:dyDescent="0.35">
      <c r="A3" s="4">
        <v>1</v>
      </c>
      <c r="B3" s="3" t="s">
        <v>10</v>
      </c>
      <c r="C3" s="8">
        <v>557</v>
      </c>
      <c r="D3" s="8">
        <v>398</v>
      </c>
      <c r="E3" s="8">
        <v>393</v>
      </c>
      <c r="F3" s="8">
        <v>54</v>
      </c>
      <c r="G3" s="8">
        <v>102</v>
      </c>
      <c r="H3" s="8">
        <f>VLOOKUP(B3,[4]Sheet4!$B$3:$C$17,2,0)</f>
        <v>35</v>
      </c>
    </row>
    <row r="4" spans="1:8" ht="18" x14ac:dyDescent="0.35">
      <c r="A4" s="4">
        <v>2</v>
      </c>
      <c r="B4" s="3" t="s">
        <v>11</v>
      </c>
      <c r="C4" s="8">
        <v>430</v>
      </c>
      <c r="D4" s="8">
        <v>298</v>
      </c>
      <c r="E4" s="8">
        <v>281</v>
      </c>
      <c r="F4" s="8">
        <v>46</v>
      </c>
      <c r="G4" s="8">
        <v>85</v>
      </c>
      <c r="H4" s="8">
        <f>VLOOKUP(B4,[4]Sheet4!$B$3:$C$17,2,0)</f>
        <v>13</v>
      </c>
    </row>
    <row r="5" spans="1:8" ht="18" x14ac:dyDescent="0.35">
      <c r="A5" s="4">
        <v>3</v>
      </c>
      <c r="B5" s="3" t="s">
        <v>12</v>
      </c>
      <c r="C5" s="8">
        <v>379</v>
      </c>
      <c r="D5" s="8">
        <v>275</v>
      </c>
      <c r="E5" s="8">
        <v>261</v>
      </c>
      <c r="F5" s="8">
        <v>24</v>
      </c>
      <c r="G5" s="8">
        <v>75</v>
      </c>
      <c r="H5" s="8">
        <v>20</v>
      </c>
    </row>
    <row r="6" spans="1:8" ht="18" x14ac:dyDescent="0.35">
      <c r="A6" s="4">
        <v>4</v>
      </c>
      <c r="B6" s="3" t="s">
        <v>13</v>
      </c>
      <c r="C6" s="8">
        <v>360</v>
      </c>
      <c r="D6" s="8">
        <v>295</v>
      </c>
      <c r="E6" s="8">
        <v>286</v>
      </c>
      <c r="F6" s="8">
        <v>37</v>
      </c>
      <c r="G6" s="8">
        <v>28</v>
      </c>
      <c r="H6" s="8">
        <v>9</v>
      </c>
    </row>
    <row r="7" spans="1:8" ht="18" x14ac:dyDescent="0.35">
      <c r="A7" s="4">
        <v>5</v>
      </c>
      <c r="B7" s="3" t="s">
        <v>14</v>
      </c>
      <c r="C7" s="8">
        <v>161</v>
      </c>
      <c r="D7" s="8">
        <v>85</v>
      </c>
      <c r="E7" s="8">
        <v>76</v>
      </c>
      <c r="F7" s="8">
        <v>12</v>
      </c>
      <c r="G7" s="8">
        <v>64</v>
      </c>
      <c r="H7" s="8">
        <f>VLOOKUP(B7,[4]Sheet4!$B$3:$C$17,2,0)</f>
        <v>10</v>
      </c>
    </row>
    <row r="8" spans="1:8" ht="18" x14ac:dyDescent="0.35">
      <c r="A8" s="4">
        <v>6</v>
      </c>
      <c r="B8" s="3" t="s">
        <v>15</v>
      </c>
      <c r="C8" s="8">
        <v>61</v>
      </c>
      <c r="D8" s="8">
        <v>44</v>
      </c>
      <c r="E8" s="8">
        <v>43</v>
      </c>
      <c r="F8" s="8">
        <v>7</v>
      </c>
      <c r="G8" s="8">
        <v>10</v>
      </c>
      <c r="H8" s="8">
        <v>0</v>
      </c>
    </row>
    <row r="9" spans="1:8" ht="18" x14ac:dyDescent="0.35">
      <c r="A9" s="4">
        <v>7</v>
      </c>
      <c r="B9" s="3" t="s">
        <v>16</v>
      </c>
      <c r="C9" s="8">
        <v>63</v>
      </c>
      <c r="D9" s="8">
        <v>44</v>
      </c>
      <c r="E9" s="8">
        <v>43</v>
      </c>
      <c r="F9" s="8">
        <v>10</v>
      </c>
      <c r="G9" s="8">
        <v>8</v>
      </c>
      <c r="H9" s="8">
        <f>VLOOKUP(B9,[4]Sheet4!$B$3:$C$17,2,0)</f>
        <v>5</v>
      </c>
    </row>
    <row r="10" spans="1:8" ht="18" x14ac:dyDescent="0.35">
      <c r="A10" s="4">
        <v>8</v>
      </c>
      <c r="B10" s="3" t="s">
        <v>17</v>
      </c>
      <c r="C10" s="8">
        <v>99</v>
      </c>
      <c r="D10" s="8">
        <v>73</v>
      </c>
      <c r="E10" s="8">
        <v>66</v>
      </c>
      <c r="F10" s="8">
        <v>6</v>
      </c>
      <c r="G10" s="8">
        <v>20</v>
      </c>
      <c r="H10" s="8">
        <f>VLOOKUP(B10,[4]Sheet4!$B$3:$C$17,2,0)</f>
        <v>8</v>
      </c>
    </row>
    <row r="11" spans="1:8" ht="18" x14ac:dyDescent="0.35">
      <c r="A11" s="4">
        <v>9</v>
      </c>
      <c r="B11" s="3" t="s">
        <v>18</v>
      </c>
      <c r="C11" s="8">
        <v>95</v>
      </c>
      <c r="D11" s="8">
        <v>63</v>
      </c>
      <c r="E11" s="8">
        <v>58</v>
      </c>
      <c r="F11" s="8">
        <v>17</v>
      </c>
      <c r="G11" s="8">
        <v>15</v>
      </c>
      <c r="H11" s="8">
        <v>6</v>
      </c>
    </row>
    <row r="12" spans="1:8" ht="18" x14ac:dyDescent="0.35">
      <c r="A12" s="4">
        <v>10</v>
      </c>
      <c r="B12" s="3" t="s">
        <v>19</v>
      </c>
      <c r="C12" s="8">
        <v>60</v>
      </c>
      <c r="D12" s="8">
        <v>34</v>
      </c>
      <c r="E12" s="8">
        <v>28</v>
      </c>
      <c r="F12" s="8">
        <v>11</v>
      </c>
      <c r="G12" s="8">
        <v>15</v>
      </c>
      <c r="H12" s="8">
        <f>VLOOKUP(B12,[4]Sheet4!$B$3:$C$17,2,0)</f>
        <v>4</v>
      </c>
    </row>
    <row r="13" spans="1:8" ht="18" x14ac:dyDescent="0.35">
      <c r="A13" s="4">
        <v>11</v>
      </c>
      <c r="B13" s="3" t="s">
        <v>20</v>
      </c>
      <c r="C13" s="8">
        <v>46</v>
      </c>
      <c r="D13" s="8">
        <v>24</v>
      </c>
      <c r="E13" s="8">
        <v>23</v>
      </c>
      <c r="F13" s="8">
        <v>8</v>
      </c>
      <c r="G13" s="8">
        <v>14</v>
      </c>
      <c r="H13" s="8">
        <f>VLOOKUP(B13,[4]Sheet4!$B$3:$C$17,2,0)</f>
        <v>4</v>
      </c>
    </row>
    <row r="14" spans="1:8" ht="18" x14ac:dyDescent="0.35">
      <c r="A14" s="4">
        <v>12</v>
      </c>
      <c r="B14" s="3" t="s">
        <v>21</v>
      </c>
      <c r="C14" s="8">
        <v>32</v>
      </c>
      <c r="D14" s="8">
        <v>16</v>
      </c>
      <c r="E14" s="8">
        <v>14</v>
      </c>
      <c r="F14" s="8">
        <v>7</v>
      </c>
      <c r="G14" s="8">
        <v>9</v>
      </c>
      <c r="H14" s="8">
        <f>VLOOKUP(B14,[4]Sheet4!$B$3:$C$17,2,0)</f>
        <v>2</v>
      </c>
    </row>
    <row r="15" spans="1:8" ht="18" x14ac:dyDescent="0.35">
      <c r="A15" s="4">
        <v>13</v>
      </c>
      <c r="B15" s="3" t="s">
        <v>22</v>
      </c>
      <c r="C15" s="8">
        <v>801</v>
      </c>
      <c r="D15" s="8">
        <v>664</v>
      </c>
      <c r="E15" s="8">
        <v>638</v>
      </c>
      <c r="F15" s="8">
        <v>61</v>
      </c>
      <c r="G15" s="8">
        <v>71</v>
      </c>
      <c r="H15" s="8">
        <f>VLOOKUP(B15,[4]Sheet4!$B$3:$C$17,2,0)</f>
        <v>17</v>
      </c>
    </row>
    <row r="16" spans="1:8" ht="18" x14ac:dyDescent="0.35">
      <c r="A16" s="4">
        <v>14</v>
      </c>
      <c r="B16" s="3" t="s">
        <v>23</v>
      </c>
      <c r="C16" s="8">
        <v>52</v>
      </c>
      <c r="D16" s="8">
        <v>35</v>
      </c>
      <c r="E16" s="8">
        <v>34</v>
      </c>
      <c r="F16" s="8">
        <v>13</v>
      </c>
      <c r="G16" s="8">
        <v>4</v>
      </c>
      <c r="H16" s="8">
        <v>2</v>
      </c>
    </row>
    <row r="17" spans="1:8" ht="18" x14ac:dyDescent="0.35">
      <c r="A17" s="4">
        <v>15</v>
      </c>
      <c r="B17" s="3" t="s">
        <v>24</v>
      </c>
      <c r="C17" s="8">
        <v>9</v>
      </c>
      <c r="D17" s="8">
        <v>6</v>
      </c>
      <c r="E17" s="8">
        <v>5</v>
      </c>
      <c r="F17" s="8">
        <v>2</v>
      </c>
      <c r="G17" s="8">
        <v>1</v>
      </c>
      <c r="H17" s="8">
        <v>0</v>
      </c>
    </row>
    <row r="18" spans="1:8" ht="18" x14ac:dyDescent="0.35">
      <c r="A18" s="4">
        <v>16</v>
      </c>
      <c r="B18" s="3" t="s">
        <v>25</v>
      </c>
      <c r="C18" s="8">
        <v>7</v>
      </c>
      <c r="D18" s="8">
        <v>7</v>
      </c>
      <c r="E18" s="8">
        <v>7</v>
      </c>
      <c r="F18" s="8">
        <v>0</v>
      </c>
      <c r="G18" s="8">
        <v>0</v>
      </c>
      <c r="H18" s="8">
        <v>0</v>
      </c>
    </row>
    <row r="19" spans="1:8" ht="18" x14ac:dyDescent="0.35">
      <c r="A19" s="4">
        <v>17</v>
      </c>
      <c r="B19" s="3" t="s">
        <v>26</v>
      </c>
      <c r="C19" s="8">
        <v>11</v>
      </c>
      <c r="D19" s="8">
        <v>6</v>
      </c>
      <c r="E19" s="8">
        <v>6</v>
      </c>
      <c r="F19" s="8">
        <v>4</v>
      </c>
      <c r="G19" s="8">
        <v>1</v>
      </c>
      <c r="H19" s="8">
        <v>0</v>
      </c>
    </row>
    <row r="20" spans="1:8" ht="18" x14ac:dyDescent="0.35">
      <c r="A20" s="4">
        <v>18</v>
      </c>
      <c r="B20" s="3" t="s">
        <v>27</v>
      </c>
      <c r="C20" s="8">
        <v>20</v>
      </c>
      <c r="D20" s="8">
        <v>8</v>
      </c>
      <c r="E20" s="8">
        <v>7</v>
      </c>
      <c r="F20" s="8">
        <v>10</v>
      </c>
      <c r="G20" s="8">
        <v>2</v>
      </c>
      <c r="H20" s="8">
        <v>0</v>
      </c>
    </row>
    <row r="21" spans="1:8" ht="18" x14ac:dyDescent="0.35">
      <c r="A21" s="4">
        <v>19</v>
      </c>
      <c r="B21" s="3" t="s">
        <v>28</v>
      </c>
      <c r="C21" s="8">
        <v>4</v>
      </c>
      <c r="D21" s="8">
        <v>0</v>
      </c>
      <c r="E21" s="8">
        <v>0</v>
      </c>
      <c r="F21" s="8">
        <v>3</v>
      </c>
      <c r="G21" s="8">
        <v>1</v>
      </c>
      <c r="H21" s="8">
        <v>0</v>
      </c>
    </row>
    <row r="22" spans="1:8" ht="18" x14ac:dyDescent="0.35">
      <c r="A22" s="4">
        <v>20</v>
      </c>
      <c r="B22" s="3" t="s">
        <v>29</v>
      </c>
      <c r="C22" s="8">
        <v>6</v>
      </c>
      <c r="D22" s="8">
        <v>1</v>
      </c>
      <c r="E22" s="8">
        <v>1</v>
      </c>
      <c r="F22" s="8">
        <v>0</v>
      </c>
      <c r="G22" s="8">
        <v>5</v>
      </c>
      <c r="H22" s="8">
        <v>0</v>
      </c>
    </row>
    <row r="23" spans="1:8" ht="18" x14ac:dyDescent="0.35">
      <c r="A23" s="4">
        <v>21</v>
      </c>
      <c r="B23" s="3" t="s">
        <v>30</v>
      </c>
      <c r="C23" s="8">
        <v>13</v>
      </c>
      <c r="D23" s="8">
        <v>5</v>
      </c>
      <c r="E23" s="8">
        <v>2</v>
      </c>
      <c r="F23" s="8">
        <v>6</v>
      </c>
      <c r="G23" s="8">
        <v>2</v>
      </c>
      <c r="H23" s="8">
        <f>VLOOKUP(B23,[4]Sheet4!$B$3:$C$17,2,0)</f>
        <v>3</v>
      </c>
    </row>
    <row r="24" spans="1:8" ht="18" x14ac:dyDescent="0.35">
      <c r="A24" s="4">
        <v>22</v>
      </c>
      <c r="B24" s="3" t="s">
        <v>31</v>
      </c>
      <c r="C24" s="8">
        <v>3</v>
      </c>
      <c r="D24" s="8">
        <v>0</v>
      </c>
      <c r="E24" s="8">
        <v>0</v>
      </c>
      <c r="F24" s="8">
        <v>3</v>
      </c>
      <c r="G24" s="8">
        <v>0</v>
      </c>
      <c r="H24" s="8">
        <v>0</v>
      </c>
    </row>
    <row r="25" spans="1:8" ht="18" x14ac:dyDescent="0.35">
      <c r="A25" s="4">
        <v>23</v>
      </c>
      <c r="B25" s="3" t="s">
        <v>32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f>VLOOKUP(B25,[4]Sheet4!$B$3:$C$17,2,0)</f>
        <v>1</v>
      </c>
    </row>
    <row r="26" spans="1:8" ht="18" x14ac:dyDescent="0.35">
      <c r="A26" s="3">
        <v>24</v>
      </c>
      <c r="B26" s="5" t="s">
        <v>33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</row>
    <row r="27" spans="1:8" ht="18" x14ac:dyDescent="0.35">
      <c r="A27" s="6">
        <v>25</v>
      </c>
      <c r="B27" s="5" t="s">
        <v>34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</row>
    <row r="28" spans="1:8" ht="18" x14ac:dyDescent="0.35">
      <c r="A28" s="9"/>
      <c r="B28" s="5" t="s">
        <v>41</v>
      </c>
      <c r="C28" s="12">
        <v>3269</v>
      </c>
      <c r="D28" s="12">
        <v>2381</v>
      </c>
      <c r="E28" s="12">
        <v>2272</v>
      </c>
      <c r="F28" s="12">
        <v>341</v>
      </c>
      <c r="G28" s="12">
        <v>532</v>
      </c>
      <c r="H28" s="12">
        <f>SUM(H3:H27)</f>
        <v>139</v>
      </c>
    </row>
  </sheetData>
  <mergeCells count="1">
    <mergeCell ref="A1:G1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SLBC</dc:creator>
  <cp:lastModifiedBy>SLBC</cp:lastModifiedBy>
  <cp:lastPrinted>2024-10-17T11:44:26Z</cp:lastPrinted>
  <dcterms:created xsi:type="dcterms:W3CDTF">2024-10-17T06:47:14Z</dcterms:created>
  <dcterms:modified xsi:type="dcterms:W3CDTF">2024-10-18T09:27:27Z</dcterms:modified>
</cp:coreProperties>
</file>